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osef Jílek\Desktop\Stavby - archiv\Charita Litomyšl\rozpočet\"/>
    </mc:Choice>
  </mc:AlternateContent>
  <bookViews>
    <workbookView xWindow="0" yWindow="0" windowWidth="0" windowHeight="0"/>
  </bookViews>
  <sheets>
    <sheet name="Rekapitulace stavby" sheetId="1" r:id="rId1"/>
    <sheet name="SO 01 - Budova pečovatels..." sheetId="2" r:id="rId2"/>
    <sheet name="SO 01.4.a - Zdravotechnika" sheetId="3" r:id="rId3"/>
    <sheet name="SO 01.4.b - Vzduchotechnika" sheetId="4" r:id="rId4"/>
    <sheet name="SO 01.4.c - Vytápění" sheetId="5" r:id="rId5"/>
    <sheet name="SO 01.4.d - Elektro silno..." sheetId="6" r:id="rId6"/>
    <sheet name="SO 1 - SK - Strukturovaná..." sheetId="7" r:id="rId7"/>
    <sheet name="SO 2 - PZTS - Poplachový ..." sheetId="8" r:id="rId8"/>
    <sheet name="SO 3 - DT - Domácí telefon" sheetId="9" r:id="rId9"/>
    <sheet name="SO 4 - CCTV - Uzavřený te..." sheetId="10" r:id="rId10"/>
    <sheet name="SO 5 - Multimedia, ozvučení" sheetId="11" r:id="rId11"/>
    <sheet name="SO 6 - NV - Nouzové volání" sheetId="12" r:id="rId12"/>
    <sheet name="SO 7 - ZEM - Zemní práce,..." sheetId="13" r:id="rId13"/>
    <sheet name="SO 01.4.f - Elektro - Měř..." sheetId="14" r:id="rId14"/>
    <sheet name="SO 01.4.g - FVE" sheetId="15" r:id="rId15"/>
    <sheet name="SO 02 - Komunikace a zpev..." sheetId="16" r:id="rId16"/>
    <sheet name="SO 03 - VRN" sheetId="17" r:id="rId17"/>
    <sheet name="Pokyny pro vyplnění" sheetId="18" r:id="rId18"/>
  </sheets>
  <definedNames>
    <definedName name="_xlnm.Print_Area" localSheetId="0">'Rekapitulace stavby'!$D$4:$AO$36,'Rekapitulace stavby'!$C$42:$AQ$72</definedName>
    <definedName name="_xlnm.Print_Titles" localSheetId="0">'Rekapitulace stavby'!$52:$52</definedName>
    <definedName name="_xlnm._FilterDatabase" localSheetId="1" hidden="1">'SO 01 - Budova pečovatels...'!$C$103:$K$1425</definedName>
    <definedName name="_xlnm.Print_Area" localSheetId="1">'SO 01 - Budova pečovatels...'!$C$4:$J$39,'SO 01 - Budova pečovatels...'!$C$45:$J$85,'SO 01 - Budova pečovatels...'!$C$91:$K$1425</definedName>
    <definedName name="_xlnm.Print_Titles" localSheetId="1">'SO 01 - Budova pečovatels...'!$103:$103</definedName>
    <definedName name="_xlnm._FilterDatabase" localSheetId="2" hidden="1">'SO 01.4.a - Zdravotechnika'!$C$97:$K$493</definedName>
    <definedName name="_xlnm.Print_Area" localSheetId="2">'SO 01.4.a - Zdravotechnika'!$C$4:$J$39,'SO 01.4.a - Zdravotechnika'!$C$45:$J$79,'SO 01.4.a - Zdravotechnika'!$C$85:$K$493</definedName>
    <definedName name="_xlnm.Print_Titles" localSheetId="2">'SO 01.4.a - Zdravotechnika'!$97:$97</definedName>
    <definedName name="_xlnm._FilterDatabase" localSheetId="3" hidden="1">'SO 01.4.b - Vzduchotechnika'!$C$81:$K$130</definedName>
    <definedName name="_xlnm.Print_Area" localSheetId="3">'SO 01.4.b - Vzduchotechnika'!$C$4:$J$39,'SO 01.4.b - Vzduchotechnika'!$C$45:$J$63,'SO 01.4.b - Vzduchotechnika'!$C$69:$K$130</definedName>
    <definedName name="_xlnm.Print_Titles" localSheetId="3">'SO 01.4.b - Vzduchotechnika'!$81:$81</definedName>
    <definedName name="_xlnm._FilterDatabase" localSheetId="4" hidden="1">'SO 01.4.c - Vytápění'!$C$87:$K$215</definedName>
    <definedName name="_xlnm.Print_Area" localSheetId="4">'SO 01.4.c - Vytápění'!$C$4:$J$39,'SO 01.4.c - Vytápění'!$C$45:$J$69,'SO 01.4.c - Vytápění'!$C$75:$K$215</definedName>
    <definedName name="_xlnm.Print_Titles" localSheetId="4">'SO 01.4.c - Vytápění'!$87:$87</definedName>
    <definedName name="_xlnm._FilterDatabase" localSheetId="5" hidden="1">'SO 01.4.d - Elektro silno...'!$C$95:$K$378</definedName>
    <definedName name="_xlnm.Print_Area" localSheetId="5">'SO 01.4.d - Elektro silno...'!$C$4:$J$39,'SO 01.4.d - Elektro silno...'!$C$45:$J$77,'SO 01.4.d - Elektro silno...'!$C$83:$K$378</definedName>
    <definedName name="_xlnm.Print_Titles" localSheetId="5">'SO 01.4.d - Elektro silno...'!$95:$95</definedName>
    <definedName name="_xlnm._FilterDatabase" localSheetId="6" hidden="1">'SO 1 - SK - Strukturovaná...'!$C$86:$K$130</definedName>
    <definedName name="_xlnm.Print_Area" localSheetId="6">'SO 1 - SK - Strukturovaná...'!$C$4:$J$41,'SO 1 - SK - Strukturovaná...'!$C$47:$J$66,'SO 1 - SK - Strukturovaná...'!$C$72:$K$130</definedName>
    <definedName name="_xlnm.Print_Titles" localSheetId="6">'SO 1 - SK - Strukturovaná...'!$86:$86</definedName>
    <definedName name="_xlnm._FilterDatabase" localSheetId="7" hidden="1">'SO 2 - PZTS - Poplachový ...'!$C$86:$K$115</definedName>
    <definedName name="_xlnm.Print_Area" localSheetId="7">'SO 2 - PZTS - Poplachový ...'!$C$4:$J$41,'SO 2 - PZTS - Poplachový ...'!$C$47:$J$66,'SO 2 - PZTS - Poplachový ...'!$C$72:$K$115</definedName>
    <definedName name="_xlnm.Print_Titles" localSheetId="7">'SO 2 - PZTS - Poplachový ...'!$86:$86</definedName>
    <definedName name="_xlnm._FilterDatabase" localSheetId="8" hidden="1">'SO 3 - DT - Domácí telefon'!$C$86:$K$107</definedName>
    <definedName name="_xlnm.Print_Area" localSheetId="8">'SO 3 - DT - Domácí telefon'!$C$4:$J$41,'SO 3 - DT - Domácí telefon'!$C$47:$J$66,'SO 3 - DT - Domácí telefon'!$C$72:$K$107</definedName>
    <definedName name="_xlnm.Print_Titles" localSheetId="8">'SO 3 - DT - Domácí telefon'!$86:$86</definedName>
    <definedName name="_xlnm._FilterDatabase" localSheetId="9" hidden="1">'SO 4 - CCTV - Uzavřený te...'!$C$86:$K$105</definedName>
    <definedName name="_xlnm.Print_Area" localSheetId="9">'SO 4 - CCTV - Uzavřený te...'!$C$4:$J$41,'SO 4 - CCTV - Uzavřený te...'!$C$47:$J$66,'SO 4 - CCTV - Uzavřený te...'!$C$72:$K$105</definedName>
    <definedName name="_xlnm.Print_Titles" localSheetId="9">'SO 4 - CCTV - Uzavřený te...'!$86:$86</definedName>
    <definedName name="_xlnm._FilterDatabase" localSheetId="10" hidden="1">'SO 5 - Multimedia, ozvučení'!$C$86:$K$101</definedName>
    <definedName name="_xlnm.Print_Area" localSheetId="10">'SO 5 - Multimedia, ozvučení'!$C$4:$J$41,'SO 5 - Multimedia, ozvučení'!$C$47:$J$66,'SO 5 - Multimedia, ozvučení'!$C$72:$K$101</definedName>
    <definedName name="_xlnm.Print_Titles" localSheetId="10">'SO 5 - Multimedia, ozvučení'!$86:$86</definedName>
    <definedName name="_xlnm._FilterDatabase" localSheetId="11" hidden="1">'SO 6 - NV - Nouzové volání'!$C$86:$K$104</definedName>
    <definedName name="_xlnm.Print_Area" localSheetId="11">'SO 6 - NV - Nouzové volání'!$C$4:$J$41,'SO 6 - NV - Nouzové volání'!$C$47:$J$66,'SO 6 - NV - Nouzové volání'!$C$72:$K$104</definedName>
    <definedName name="_xlnm.Print_Titles" localSheetId="11">'SO 6 - NV - Nouzové volání'!$86:$86</definedName>
    <definedName name="_xlnm._FilterDatabase" localSheetId="12" hidden="1">'SO 7 - ZEM - Zemní práce,...'!$C$86:$K$105</definedName>
    <definedName name="_xlnm.Print_Area" localSheetId="12">'SO 7 - ZEM - Zemní práce,...'!$C$4:$J$41,'SO 7 - ZEM - Zemní práce,...'!$C$47:$J$66,'SO 7 - ZEM - Zemní práce,...'!$C$72:$K$105</definedName>
    <definedName name="_xlnm.Print_Titles" localSheetId="12">'SO 7 - ZEM - Zemní práce,...'!$86:$86</definedName>
    <definedName name="_xlnm._FilterDatabase" localSheetId="13" hidden="1">'SO 01.4.f - Elektro - Měř...'!$C$86:$K$164</definedName>
    <definedName name="_xlnm.Print_Area" localSheetId="13">'SO 01.4.f - Elektro - Měř...'!$C$4:$J$39,'SO 01.4.f - Elektro - Měř...'!$C$45:$J$68,'SO 01.4.f - Elektro - Měř...'!$C$74:$K$164</definedName>
    <definedName name="_xlnm.Print_Titles" localSheetId="13">'SO 01.4.f - Elektro - Měř...'!$86:$86</definedName>
    <definedName name="_xlnm._FilterDatabase" localSheetId="14" hidden="1">'SO 01.4.g - FVE'!$C$80:$K$96</definedName>
    <definedName name="_xlnm.Print_Area" localSheetId="14">'SO 01.4.g - FVE'!$C$4:$J$39,'SO 01.4.g - FVE'!$C$45:$J$62,'SO 01.4.g - FVE'!$C$68:$K$96</definedName>
    <definedName name="_xlnm.Print_Titles" localSheetId="14">'SO 01.4.g - FVE'!$80:$80</definedName>
    <definedName name="_xlnm._FilterDatabase" localSheetId="15" hidden="1">'SO 02 - Komunikace a zpev...'!$C$89:$K$362</definedName>
    <definedName name="_xlnm.Print_Area" localSheetId="15">'SO 02 - Komunikace a zpev...'!$C$4:$J$39,'SO 02 - Komunikace a zpev...'!$C$45:$J$71,'SO 02 - Komunikace a zpev...'!$C$77:$K$362</definedName>
    <definedName name="_xlnm.Print_Titles" localSheetId="15">'SO 02 - Komunikace a zpev...'!$89:$89</definedName>
    <definedName name="_xlnm._FilterDatabase" localSheetId="16" hidden="1">'SO 03 - VRN'!$C$83:$K$103</definedName>
    <definedName name="_xlnm.Print_Area" localSheetId="16">'SO 03 - VRN'!$C$4:$J$39,'SO 03 - VRN'!$C$45:$J$65,'SO 03 - VRN'!$C$71:$K$103</definedName>
    <definedName name="_xlnm.Print_Titles" localSheetId="16">'SO 03 - VRN'!$83:$83</definedName>
    <definedName name="_xlnm.Print_Area" localSheetId="1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7" l="1" r="J37"/>
  <c r="J36"/>
  <c i="1" r="AY71"/>
  <c i="17" r="J35"/>
  <c i="1" r="AX71"/>
  <c i="17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0"/>
  <c r="F78"/>
  <c r="E76"/>
  <c r="J54"/>
  <c r="F52"/>
  <c r="E50"/>
  <c r="J24"/>
  <c r="E24"/>
  <c r="J55"/>
  <c r="J23"/>
  <c r="J18"/>
  <c r="E18"/>
  <c r="F81"/>
  <c r="J17"/>
  <c r="J15"/>
  <c r="E15"/>
  <c r="F80"/>
  <c r="J14"/>
  <c r="J12"/>
  <c r="J78"/>
  <c r="E7"/>
  <c r="E74"/>
  <c i="16" r="J37"/>
  <c r="J36"/>
  <c i="1" r="AY70"/>
  <c i="16" r="J35"/>
  <c i="1" r="AX70"/>
  <c i="16"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T354"/>
  <c r="R355"/>
  <c r="R354"/>
  <c r="P355"/>
  <c r="P354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4"/>
  <c r="BH244"/>
  <c r="BG244"/>
  <c r="BF244"/>
  <c r="T244"/>
  <c r="R244"/>
  <c r="P244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17"/>
  <c r="BH117"/>
  <c r="BG117"/>
  <c r="BF117"/>
  <c r="T117"/>
  <c r="R117"/>
  <c r="P117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4"/>
  <c r="E82"/>
  <c r="J54"/>
  <c r="F52"/>
  <c r="E50"/>
  <c r="J24"/>
  <c r="E24"/>
  <c r="J55"/>
  <c r="J23"/>
  <c r="J18"/>
  <c r="E18"/>
  <c r="F87"/>
  <c r="J17"/>
  <c r="J15"/>
  <c r="E15"/>
  <c r="F54"/>
  <c r="J14"/>
  <c r="J12"/>
  <c r="J84"/>
  <c r="E7"/>
  <c r="E80"/>
  <c i="15" r="J37"/>
  <c r="J36"/>
  <c i="1" r="AY69"/>
  <c i="15" r="J35"/>
  <c i="1" r="AX69"/>
  <c i="15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54"/>
  <c r="J14"/>
  <c r="J12"/>
  <c r="J75"/>
  <c r="E7"/>
  <c r="E71"/>
  <c i="14" r="J37"/>
  <c r="J36"/>
  <c i="1" r="AY68"/>
  <c i="14" r="J35"/>
  <c i="1" r="AX68"/>
  <c i="14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T96"/>
  <c r="R97"/>
  <c r="R96"/>
  <c r="P97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F81"/>
  <c r="E79"/>
  <c r="F52"/>
  <c r="E50"/>
  <c r="J24"/>
  <c r="E24"/>
  <c r="J84"/>
  <c r="J23"/>
  <c r="J21"/>
  <c r="E21"/>
  <c r="J54"/>
  <c r="J20"/>
  <c r="J18"/>
  <c r="E18"/>
  <c r="F55"/>
  <c r="J17"/>
  <c r="J15"/>
  <c r="E15"/>
  <c r="F83"/>
  <c r="J14"/>
  <c r="J12"/>
  <c r="J81"/>
  <c r="E7"/>
  <c r="E48"/>
  <c i="13" r="J39"/>
  <c r="J38"/>
  <c i="1" r="AY67"/>
  <c i="13" r="J37"/>
  <c i="1" r="AX67"/>
  <c i="13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83"/>
  <c r="J16"/>
  <c r="J14"/>
  <c r="J81"/>
  <c r="E7"/>
  <c r="E75"/>
  <c i="12" r="J39"/>
  <c r="J38"/>
  <c i="1" r="AY66"/>
  <c i="12" r="J37"/>
  <c i="1" r="AX66"/>
  <c i="12"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59"/>
  <c r="J25"/>
  <c r="J23"/>
  <c r="E23"/>
  <c r="J83"/>
  <c r="J22"/>
  <c r="J20"/>
  <c r="E20"/>
  <c r="F84"/>
  <c r="J19"/>
  <c r="J17"/>
  <c r="E17"/>
  <c r="F58"/>
  <c r="J16"/>
  <c r="J14"/>
  <c r="J81"/>
  <c r="E7"/>
  <c r="E50"/>
  <c i="11" r="J39"/>
  <c r="J38"/>
  <c i="1" r="AY65"/>
  <c i="11" r="J37"/>
  <c i="1" r="AX65"/>
  <c i="11"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58"/>
  <c r="J16"/>
  <c r="J14"/>
  <c r="J81"/>
  <c r="E7"/>
  <c r="E75"/>
  <c i="10" r="J39"/>
  <c r="J38"/>
  <c i="1" r="AY64"/>
  <c i="10" r="J37"/>
  <c i="1" r="AX64"/>
  <c i="10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59"/>
  <c r="J25"/>
  <c r="J23"/>
  <c r="E23"/>
  <c r="J83"/>
  <c r="J22"/>
  <c r="J20"/>
  <c r="E20"/>
  <c r="F59"/>
  <c r="J19"/>
  <c r="J17"/>
  <c r="E17"/>
  <c r="F83"/>
  <c r="J16"/>
  <c r="J14"/>
  <c r="J56"/>
  <c r="E7"/>
  <c r="E75"/>
  <c i="9" r="J39"/>
  <c r="J38"/>
  <c i="1" r="AY63"/>
  <c i="9" r="J37"/>
  <c i="1" r="AX63"/>
  <c i="9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58"/>
  <c r="J22"/>
  <c r="J20"/>
  <c r="E20"/>
  <c r="F84"/>
  <c r="J19"/>
  <c r="J17"/>
  <c r="E17"/>
  <c r="F83"/>
  <c r="J16"/>
  <c r="J14"/>
  <c r="J81"/>
  <c r="E7"/>
  <c r="E75"/>
  <c i="8" r="J39"/>
  <c r="J38"/>
  <c i="1" r="AY62"/>
  <c i="8" r="J37"/>
  <c i="1" r="AX62"/>
  <c i="8"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58"/>
  <c r="J16"/>
  <c r="J14"/>
  <c r="J81"/>
  <c r="E7"/>
  <c r="E75"/>
  <c i="7" r="J39"/>
  <c r="J38"/>
  <c i="1" r="AY61"/>
  <c i="7" r="J37"/>
  <c i="1" r="AX61"/>
  <c i="7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58"/>
  <c r="J16"/>
  <c r="J14"/>
  <c r="J81"/>
  <c r="E7"/>
  <c r="E75"/>
  <c i="6" r="J37"/>
  <c r="J36"/>
  <c i="1" r="AY59"/>
  <c i="6" r="J35"/>
  <c i="1" r="AX59"/>
  <c i="6"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F90"/>
  <c r="E88"/>
  <c r="F52"/>
  <c r="E50"/>
  <c r="J24"/>
  <c r="E24"/>
  <c r="J93"/>
  <c r="J23"/>
  <c r="J21"/>
  <c r="E21"/>
  <c r="J92"/>
  <c r="J20"/>
  <c r="J18"/>
  <c r="E18"/>
  <c r="F93"/>
  <c r="J17"/>
  <c r="J15"/>
  <c r="E15"/>
  <c r="F54"/>
  <c r="J14"/>
  <c r="J12"/>
  <c r="J90"/>
  <c r="E7"/>
  <c r="E48"/>
  <c i="5" r="J37"/>
  <c r="J36"/>
  <c i="1" r="AY58"/>
  <c i="5" r="J35"/>
  <c i="1" r="AX58"/>
  <c i="5"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T100"/>
  <c r="R101"/>
  <c r="R100"/>
  <c r="P101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J84"/>
  <c r="F82"/>
  <c r="E80"/>
  <c r="J54"/>
  <c r="F52"/>
  <c r="E50"/>
  <c r="J24"/>
  <c r="E24"/>
  <c r="J55"/>
  <c r="J23"/>
  <c r="J18"/>
  <c r="E18"/>
  <c r="F85"/>
  <c r="J17"/>
  <c r="J15"/>
  <c r="E15"/>
  <c r="F54"/>
  <c r="J14"/>
  <c r="J12"/>
  <c r="J52"/>
  <c r="E7"/>
  <c r="E78"/>
  <c i="4" r="J37"/>
  <c r="J36"/>
  <c i="1" r="AY57"/>
  <c i="4" r="J35"/>
  <c i="1" r="AX57"/>
  <c i="4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6"/>
  <c r="E74"/>
  <c r="F52"/>
  <c r="E50"/>
  <c r="J24"/>
  <c r="E24"/>
  <c r="J79"/>
  <c r="J23"/>
  <c r="J21"/>
  <c r="E21"/>
  <c r="J54"/>
  <c r="J20"/>
  <c r="J18"/>
  <c r="E18"/>
  <c r="F55"/>
  <c r="J17"/>
  <c r="J15"/>
  <c r="E15"/>
  <c r="F78"/>
  <c r="J14"/>
  <c r="J12"/>
  <c r="J52"/>
  <c r="E7"/>
  <c r="E48"/>
  <c i="3" r="J37"/>
  <c r="J36"/>
  <c i="1" r="AY56"/>
  <c i="3" r="J35"/>
  <c i="1" r="AX56"/>
  <c i="3" r="BI492"/>
  <c r="BH492"/>
  <c r="BG492"/>
  <c r="BF492"/>
  <c r="T492"/>
  <c r="T491"/>
  <c r="R492"/>
  <c r="R491"/>
  <c r="P492"/>
  <c r="P491"/>
  <c r="BI489"/>
  <c r="BH489"/>
  <c r="BG489"/>
  <c r="BF489"/>
  <c r="T489"/>
  <c r="R489"/>
  <c r="P489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81"/>
  <c r="BH481"/>
  <c r="BG481"/>
  <c r="BF481"/>
  <c r="T481"/>
  <c r="R481"/>
  <c r="P481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7"/>
  <c r="BH437"/>
  <c r="BG437"/>
  <c r="BF437"/>
  <c r="T437"/>
  <c r="R437"/>
  <c r="P437"/>
  <c r="BI436"/>
  <c r="BH436"/>
  <c r="BG436"/>
  <c r="BF436"/>
  <c r="T436"/>
  <c r="R436"/>
  <c r="P436"/>
  <c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93"/>
  <c r="BH393"/>
  <c r="BG393"/>
  <c r="BF393"/>
  <c r="T393"/>
  <c r="R393"/>
  <c r="P393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T314"/>
  <c r="R315"/>
  <c r="R314"/>
  <c r="P315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J94"/>
  <c r="F92"/>
  <c r="E90"/>
  <c r="J54"/>
  <c r="F52"/>
  <c r="E50"/>
  <c r="J24"/>
  <c r="E24"/>
  <c r="J95"/>
  <c r="J23"/>
  <c r="J18"/>
  <c r="E18"/>
  <c r="F55"/>
  <c r="J17"/>
  <c r="J15"/>
  <c r="E15"/>
  <c r="F94"/>
  <c r="J14"/>
  <c r="J12"/>
  <c r="J92"/>
  <c r="E7"/>
  <c r="E88"/>
  <c i="2" r="J37"/>
  <c r="J36"/>
  <c i="1" r="AY55"/>
  <c i="2" r="J35"/>
  <c i="1" r="AX55"/>
  <c i="2" r="BI1424"/>
  <c r="BH1424"/>
  <c r="BG1424"/>
  <c r="BF1424"/>
  <c r="T1424"/>
  <c r="R1424"/>
  <c r="P1424"/>
  <c r="BI1422"/>
  <c r="BH1422"/>
  <c r="BG1422"/>
  <c r="BF1422"/>
  <c r="T1422"/>
  <c r="R1422"/>
  <c r="P1422"/>
  <c r="BI1419"/>
  <c r="BH1419"/>
  <c r="BG1419"/>
  <c r="BF1419"/>
  <c r="T1419"/>
  <c r="R1419"/>
  <c r="P1419"/>
  <c r="BI1417"/>
  <c r="BH1417"/>
  <c r="BG1417"/>
  <c r="BF1417"/>
  <c r="T1417"/>
  <c r="R1417"/>
  <c r="P1417"/>
  <c r="BI1413"/>
  <c r="BH1413"/>
  <c r="BG1413"/>
  <c r="BF1413"/>
  <c r="T1413"/>
  <c r="R1413"/>
  <c r="P1413"/>
  <c r="BI1410"/>
  <c r="BH1410"/>
  <c r="BG1410"/>
  <c r="BF1410"/>
  <c r="T1410"/>
  <c r="R1410"/>
  <c r="P1410"/>
  <c r="BI1408"/>
  <c r="BH1408"/>
  <c r="BG1408"/>
  <c r="BF1408"/>
  <c r="T1408"/>
  <c r="R1408"/>
  <c r="P1408"/>
  <c r="BI1405"/>
  <c r="BH1405"/>
  <c r="BG1405"/>
  <c r="BF1405"/>
  <c r="T1405"/>
  <c r="R1405"/>
  <c r="P1405"/>
  <c r="BI1401"/>
  <c r="BH1401"/>
  <c r="BG1401"/>
  <c r="BF1401"/>
  <c r="T1401"/>
  <c r="R1401"/>
  <c r="P1401"/>
  <c r="BI1396"/>
  <c r="BH1396"/>
  <c r="BG1396"/>
  <c r="BF1396"/>
  <c r="T1396"/>
  <c r="R1396"/>
  <c r="P1396"/>
  <c r="BI1394"/>
  <c r="BH1394"/>
  <c r="BG1394"/>
  <c r="BF1394"/>
  <c r="T1394"/>
  <c r="R1394"/>
  <c r="P1394"/>
  <c r="BI1391"/>
  <c r="BH1391"/>
  <c r="BG1391"/>
  <c r="BF1391"/>
  <c r="T1391"/>
  <c r="R1391"/>
  <c r="P1391"/>
  <c r="BI1375"/>
  <c r="BH1375"/>
  <c r="BG1375"/>
  <c r="BF1375"/>
  <c r="T1375"/>
  <c r="R1375"/>
  <c r="P1375"/>
  <c r="BI1370"/>
  <c r="BH1370"/>
  <c r="BG1370"/>
  <c r="BF1370"/>
  <c r="T1370"/>
  <c r="R1370"/>
  <c r="P1370"/>
  <c r="BI1365"/>
  <c r="BH1365"/>
  <c r="BG1365"/>
  <c r="BF1365"/>
  <c r="T1365"/>
  <c r="R1365"/>
  <c r="P1365"/>
  <c r="BI1357"/>
  <c r="BH1357"/>
  <c r="BG1357"/>
  <c r="BF1357"/>
  <c r="T1357"/>
  <c r="R1357"/>
  <c r="P1357"/>
  <c r="BI1351"/>
  <c r="BH1351"/>
  <c r="BG1351"/>
  <c r="BF1351"/>
  <c r="T1351"/>
  <c r="R1351"/>
  <c r="P1351"/>
  <c r="BI1348"/>
  <c r="BH1348"/>
  <c r="BG1348"/>
  <c r="BF1348"/>
  <c r="T1348"/>
  <c r="R1348"/>
  <c r="P1348"/>
  <c r="BI1345"/>
  <c r="BH1345"/>
  <c r="BG1345"/>
  <c r="BF1345"/>
  <c r="T1345"/>
  <c r="R1345"/>
  <c r="P1345"/>
  <c r="BI1343"/>
  <c r="BH1343"/>
  <c r="BG1343"/>
  <c r="BF1343"/>
  <c r="T1343"/>
  <c r="R1343"/>
  <c r="P1343"/>
  <c r="BI1341"/>
  <c r="BH1341"/>
  <c r="BG1341"/>
  <c r="BF1341"/>
  <c r="T1341"/>
  <c r="R1341"/>
  <c r="P1341"/>
  <c r="BI1336"/>
  <c r="BH1336"/>
  <c r="BG1336"/>
  <c r="BF1336"/>
  <c r="T1336"/>
  <c r="R1336"/>
  <c r="P1336"/>
  <c r="BI1334"/>
  <c r="BH1334"/>
  <c r="BG1334"/>
  <c r="BF1334"/>
  <c r="T1334"/>
  <c r="R1334"/>
  <c r="P1334"/>
  <c r="BI1332"/>
  <c r="BH1332"/>
  <c r="BG1332"/>
  <c r="BF1332"/>
  <c r="T1332"/>
  <c r="R1332"/>
  <c r="P1332"/>
  <c r="BI1329"/>
  <c r="BH1329"/>
  <c r="BG1329"/>
  <c r="BF1329"/>
  <c r="T1329"/>
  <c r="R1329"/>
  <c r="P1329"/>
  <c r="BI1326"/>
  <c r="BH1326"/>
  <c r="BG1326"/>
  <c r="BF1326"/>
  <c r="T1326"/>
  <c r="R1326"/>
  <c r="P1326"/>
  <c r="BI1323"/>
  <c r="BH1323"/>
  <c r="BG1323"/>
  <c r="BF1323"/>
  <c r="T1323"/>
  <c r="R1323"/>
  <c r="P1323"/>
  <c r="BI1321"/>
  <c r="BH1321"/>
  <c r="BG1321"/>
  <c r="BF1321"/>
  <c r="T1321"/>
  <c r="R1321"/>
  <c r="P1321"/>
  <c r="BI1319"/>
  <c r="BH1319"/>
  <c r="BG1319"/>
  <c r="BF1319"/>
  <c r="T1319"/>
  <c r="R1319"/>
  <c r="P1319"/>
  <c r="BI1317"/>
  <c r="BH1317"/>
  <c r="BG1317"/>
  <c r="BF1317"/>
  <c r="T1317"/>
  <c r="R1317"/>
  <c r="P1317"/>
  <c r="BI1315"/>
  <c r="BH1315"/>
  <c r="BG1315"/>
  <c r="BF1315"/>
  <c r="T1315"/>
  <c r="R1315"/>
  <c r="P1315"/>
  <c r="BI1312"/>
  <c r="BH1312"/>
  <c r="BG1312"/>
  <c r="BF1312"/>
  <c r="T1312"/>
  <c r="R1312"/>
  <c r="P1312"/>
  <c r="BI1310"/>
  <c r="BH1310"/>
  <c r="BG1310"/>
  <c r="BF1310"/>
  <c r="T1310"/>
  <c r="R1310"/>
  <c r="P1310"/>
  <c r="BI1307"/>
  <c r="BH1307"/>
  <c r="BG1307"/>
  <c r="BF1307"/>
  <c r="T1307"/>
  <c r="R1307"/>
  <c r="P1307"/>
  <c r="BI1305"/>
  <c r="BH1305"/>
  <c r="BG1305"/>
  <c r="BF1305"/>
  <c r="T1305"/>
  <c r="R1305"/>
  <c r="P1305"/>
  <c r="BI1303"/>
  <c r="BH1303"/>
  <c r="BG1303"/>
  <c r="BF1303"/>
  <c r="T1303"/>
  <c r="R1303"/>
  <c r="P1303"/>
  <c r="BI1300"/>
  <c r="BH1300"/>
  <c r="BG1300"/>
  <c r="BF1300"/>
  <c r="T1300"/>
  <c r="R1300"/>
  <c r="P1300"/>
  <c r="BI1297"/>
  <c r="BH1297"/>
  <c r="BG1297"/>
  <c r="BF1297"/>
  <c r="T1297"/>
  <c r="R1297"/>
  <c r="P1297"/>
  <c r="BI1291"/>
  <c r="BH1291"/>
  <c r="BG1291"/>
  <c r="BF1291"/>
  <c r="T1291"/>
  <c r="R1291"/>
  <c r="P1291"/>
  <c r="BI1288"/>
  <c r="BH1288"/>
  <c r="BG1288"/>
  <c r="BF1288"/>
  <c r="T1288"/>
  <c r="R1288"/>
  <c r="P1288"/>
  <c r="BI1280"/>
  <c r="BH1280"/>
  <c r="BG1280"/>
  <c r="BF1280"/>
  <c r="T1280"/>
  <c r="R1280"/>
  <c r="P1280"/>
  <c r="BI1279"/>
  <c r="BH1279"/>
  <c r="BG1279"/>
  <c r="BF1279"/>
  <c r="T1279"/>
  <c r="R1279"/>
  <c r="P1279"/>
  <c r="BI1278"/>
  <c r="BH1278"/>
  <c r="BG1278"/>
  <c r="BF1278"/>
  <c r="T1278"/>
  <c r="R1278"/>
  <c r="P1278"/>
  <c r="BI1277"/>
  <c r="BH1277"/>
  <c r="BG1277"/>
  <c r="BF1277"/>
  <c r="T1277"/>
  <c r="R1277"/>
  <c r="P1277"/>
  <c r="BI1271"/>
  <c r="BH1271"/>
  <c r="BG1271"/>
  <c r="BF1271"/>
  <c r="T1271"/>
  <c r="R1271"/>
  <c r="P1271"/>
  <c r="BI1270"/>
  <c r="BH1270"/>
  <c r="BG1270"/>
  <c r="BF1270"/>
  <c r="T1270"/>
  <c r="R1270"/>
  <c r="P1270"/>
  <c r="BI1267"/>
  <c r="BH1267"/>
  <c r="BG1267"/>
  <c r="BF1267"/>
  <c r="T1267"/>
  <c r="R1267"/>
  <c r="P1267"/>
  <c r="BI1265"/>
  <c r="BH1265"/>
  <c r="BG1265"/>
  <c r="BF1265"/>
  <c r="T1265"/>
  <c r="R1265"/>
  <c r="P1265"/>
  <c r="BI1262"/>
  <c r="BH1262"/>
  <c r="BG1262"/>
  <c r="BF1262"/>
  <c r="T1262"/>
  <c r="R1262"/>
  <c r="P1262"/>
  <c r="BI1260"/>
  <c r="BH1260"/>
  <c r="BG1260"/>
  <c r="BF1260"/>
  <c r="T1260"/>
  <c r="R1260"/>
  <c r="P1260"/>
  <c r="BI1257"/>
  <c r="BH1257"/>
  <c r="BG1257"/>
  <c r="BF1257"/>
  <c r="T1257"/>
  <c r="R1257"/>
  <c r="P1257"/>
  <c r="BI1254"/>
  <c r="BH1254"/>
  <c r="BG1254"/>
  <c r="BF1254"/>
  <c r="T1254"/>
  <c r="R1254"/>
  <c r="P1254"/>
  <c r="BI1253"/>
  <c r="BH1253"/>
  <c r="BG1253"/>
  <c r="BF1253"/>
  <c r="T1253"/>
  <c r="R1253"/>
  <c r="P1253"/>
  <c r="BI1248"/>
  <c r="BH1248"/>
  <c r="BG1248"/>
  <c r="BF1248"/>
  <c r="T1248"/>
  <c r="R1248"/>
  <c r="P1248"/>
  <c r="BI1247"/>
  <c r="BH1247"/>
  <c r="BG1247"/>
  <c r="BF1247"/>
  <c r="T1247"/>
  <c r="R1247"/>
  <c r="P1247"/>
  <c r="BI1242"/>
  <c r="BH1242"/>
  <c r="BG1242"/>
  <c r="BF1242"/>
  <c r="T1242"/>
  <c r="R1242"/>
  <c r="P1242"/>
  <c r="BI1241"/>
  <c r="BH1241"/>
  <c r="BG1241"/>
  <c r="BF1241"/>
  <c r="T1241"/>
  <c r="R1241"/>
  <c r="P1241"/>
  <c r="BI1238"/>
  <c r="BH1238"/>
  <c r="BG1238"/>
  <c r="BF1238"/>
  <c r="T1238"/>
  <c r="R1238"/>
  <c r="P1238"/>
  <c r="BI1237"/>
  <c r="BH1237"/>
  <c r="BG1237"/>
  <c r="BF1237"/>
  <c r="T1237"/>
  <c r="R1237"/>
  <c r="P1237"/>
  <c r="BI1235"/>
  <c r="BH1235"/>
  <c r="BG1235"/>
  <c r="BF1235"/>
  <c r="T1235"/>
  <c r="R1235"/>
  <c r="P1235"/>
  <c r="BI1234"/>
  <c r="BH1234"/>
  <c r="BG1234"/>
  <c r="BF1234"/>
  <c r="T1234"/>
  <c r="R1234"/>
  <c r="P1234"/>
  <c r="BI1232"/>
  <c r="BH1232"/>
  <c r="BG1232"/>
  <c r="BF1232"/>
  <c r="T1232"/>
  <c r="R1232"/>
  <c r="P1232"/>
  <c r="BI1231"/>
  <c r="BH1231"/>
  <c r="BG1231"/>
  <c r="BF1231"/>
  <c r="T1231"/>
  <c r="R1231"/>
  <c r="P1231"/>
  <c r="BI1229"/>
  <c r="BH1229"/>
  <c r="BG1229"/>
  <c r="BF1229"/>
  <c r="T1229"/>
  <c r="R1229"/>
  <c r="P1229"/>
  <c r="BI1225"/>
  <c r="BH1225"/>
  <c r="BG1225"/>
  <c r="BF1225"/>
  <c r="T1225"/>
  <c r="R1225"/>
  <c r="P1225"/>
  <c r="BI1223"/>
  <c r="BH1223"/>
  <c r="BG1223"/>
  <c r="BF1223"/>
  <c r="T1223"/>
  <c r="R1223"/>
  <c r="P1223"/>
  <c r="BI1217"/>
  <c r="BH1217"/>
  <c r="BG1217"/>
  <c r="BF1217"/>
  <c r="T1217"/>
  <c r="R1217"/>
  <c r="P1217"/>
  <c r="BI1215"/>
  <c r="BH1215"/>
  <c r="BG1215"/>
  <c r="BF1215"/>
  <c r="T1215"/>
  <c r="R1215"/>
  <c r="P1215"/>
  <c r="BI1212"/>
  <c r="BH1212"/>
  <c r="BG1212"/>
  <c r="BF1212"/>
  <c r="T1212"/>
  <c r="R1212"/>
  <c r="P1212"/>
  <c r="BI1211"/>
  <c r="BH1211"/>
  <c r="BG1211"/>
  <c r="BF1211"/>
  <c r="T1211"/>
  <c r="R1211"/>
  <c r="P1211"/>
  <c r="BI1208"/>
  <c r="BH1208"/>
  <c r="BG1208"/>
  <c r="BF1208"/>
  <c r="T1208"/>
  <c r="R1208"/>
  <c r="P1208"/>
  <c r="BI1206"/>
  <c r="BH1206"/>
  <c r="BG1206"/>
  <c r="BF1206"/>
  <c r="T1206"/>
  <c r="R1206"/>
  <c r="P1206"/>
  <c r="BI1204"/>
  <c r="BH1204"/>
  <c r="BG1204"/>
  <c r="BF1204"/>
  <c r="T1204"/>
  <c r="R1204"/>
  <c r="P1204"/>
  <c r="BI1202"/>
  <c r="BH1202"/>
  <c r="BG1202"/>
  <c r="BF1202"/>
  <c r="T1202"/>
  <c r="R1202"/>
  <c r="P1202"/>
  <c r="BI1200"/>
  <c r="BH1200"/>
  <c r="BG1200"/>
  <c r="BF1200"/>
  <c r="T1200"/>
  <c r="R1200"/>
  <c r="P1200"/>
  <c r="BI1194"/>
  <c r="BH1194"/>
  <c r="BG1194"/>
  <c r="BF1194"/>
  <c r="T1194"/>
  <c r="R1194"/>
  <c r="P1194"/>
  <c r="BI1192"/>
  <c r="BH1192"/>
  <c r="BG1192"/>
  <c r="BF1192"/>
  <c r="T1192"/>
  <c r="R1192"/>
  <c r="P1192"/>
  <c r="BI1190"/>
  <c r="BH1190"/>
  <c r="BG1190"/>
  <c r="BF1190"/>
  <c r="T1190"/>
  <c r="R1190"/>
  <c r="P1190"/>
  <c r="BI1187"/>
  <c r="BH1187"/>
  <c r="BG1187"/>
  <c r="BF1187"/>
  <c r="T1187"/>
  <c r="R1187"/>
  <c r="P1187"/>
  <c r="BI1186"/>
  <c r="BH1186"/>
  <c r="BG1186"/>
  <c r="BF1186"/>
  <c r="T1186"/>
  <c r="R1186"/>
  <c r="P1186"/>
  <c r="BI1183"/>
  <c r="BH1183"/>
  <c r="BG1183"/>
  <c r="BF1183"/>
  <c r="T1183"/>
  <c r="R1183"/>
  <c r="P1183"/>
  <c r="BI1182"/>
  <c r="BH1182"/>
  <c r="BG1182"/>
  <c r="BF1182"/>
  <c r="T1182"/>
  <c r="R1182"/>
  <c r="P1182"/>
  <c r="BI1181"/>
  <c r="BH1181"/>
  <c r="BG1181"/>
  <c r="BF1181"/>
  <c r="T1181"/>
  <c r="R1181"/>
  <c r="P1181"/>
  <c r="BI1178"/>
  <c r="BH1178"/>
  <c r="BG1178"/>
  <c r="BF1178"/>
  <c r="T1178"/>
  <c r="R1178"/>
  <c r="P1178"/>
  <c r="BI1177"/>
  <c r="BH1177"/>
  <c r="BG1177"/>
  <c r="BF1177"/>
  <c r="T1177"/>
  <c r="R1177"/>
  <c r="P1177"/>
  <c r="BI1174"/>
  <c r="BH1174"/>
  <c r="BG1174"/>
  <c r="BF1174"/>
  <c r="T1174"/>
  <c r="R1174"/>
  <c r="P1174"/>
  <c r="BI1172"/>
  <c r="BH1172"/>
  <c r="BG1172"/>
  <c r="BF1172"/>
  <c r="T1172"/>
  <c r="R1172"/>
  <c r="P1172"/>
  <c r="BI1170"/>
  <c r="BH1170"/>
  <c r="BG1170"/>
  <c r="BF1170"/>
  <c r="T1170"/>
  <c r="R1170"/>
  <c r="P1170"/>
  <c r="BI1169"/>
  <c r="BH1169"/>
  <c r="BG1169"/>
  <c r="BF1169"/>
  <c r="T1169"/>
  <c r="R1169"/>
  <c r="P1169"/>
  <c r="BI1164"/>
  <c r="BH1164"/>
  <c r="BG1164"/>
  <c r="BF1164"/>
  <c r="T1164"/>
  <c r="R1164"/>
  <c r="P1164"/>
  <c r="BI1162"/>
  <c r="BH1162"/>
  <c r="BG1162"/>
  <c r="BF1162"/>
  <c r="T1162"/>
  <c r="R1162"/>
  <c r="P1162"/>
  <c r="BI1160"/>
  <c r="BH1160"/>
  <c r="BG1160"/>
  <c r="BF1160"/>
  <c r="T1160"/>
  <c r="R1160"/>
  <c r="P1160"/>
  <c r="BI1158"/>
  <c r="BH1158"/>
  <c r="BG1158"/>
  <c r="BF1158"/>
  <c r="T1158"/>
  <c r="R1158"/>
  <c r="P1158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4"/>
  <c r="BH1144"/>
  <c r="BG1144"/>
  <c r="BF1144"/>
  <c r="T1144"/>
  <c r="R1144"/>
  <c r="P1144"/>
  <c r="BI1142"/>
  <c r="BH1142"/>
  <c r="BG1142"/>
  <c r="BF1142"/>
  <c r="T1142"/>
  <c r="R1142"/>
  <c r="P1142"/>
  <c r="BI1140"/>
  <c r="BH1140"/>
  <c r="BG1140"/>
  <c r="BF1140"/>
  <c r="T1140"/>
  <c r="R1140"/>
  <c r="P1140"/>
  <c r="BI1135"/>
  <c r="BH1135"/>
  <c r="BG1135"/>
  <c r="BF1135"/>
  <c r="T1135"/>
  <c r="R1135"/>
  <c r="P1135"/>
  <c r="BI1133"/>
  <c r="BH1133"/>
  <c r="BG1133"/>
  <c r="BF1133"/>
  <c r="T1133"/>
  <c r="R1133"/>
  <c r="P1133"/>
  <c r="BI1131"/>
  <c r="BH1131"/>
  <c r="BG1131"/>
  <c r="BF1131"/>
  <c r="T1131"/>
  <c r="R1131"/>
  <c r="P1131"/>
  <c r="BI1126"/>
  <c r="BH1126"/>
  <c r="BG1126"/>
  <c r="BF1126"/>
  <c r="T1126"/>
  <c r="R1126"/>
  <c r="P1126"/>
  <c r="BI1124"/>
  <c r="BH1124"/>
  <c r="BG1124"/>
  <c r="BF1124"/>
  <c r="T1124"/>
  <c r="R1124"/>
  <c r="P1124"/>
  <c r="BI1121"/>
  <c r="BH1121"/>
  <c r="BG1121"/>
  <c r="BF1121"/>
  <c r="T1121"/>
  <c r="R1121"/>
  <c r="P1121"/>
  <c r="BI1119"/>
  <c r="BH1119"/>
  <c r="BG1119"/>
  <c r="BF1119"/>
  <c r="T1119"/>
  <c r="R1119"/>
  <c r="P1119"/>
  <c r="BI1114"/>
  <c r="BH1114"/>
  <c r="BG1114"/>
  <c r="BF1114"/>
  <c r="T1114"/>
  <c r="R1114"/>
  <c r="P1114"/>
  <c r="BI1112"/>
  <c r="BH1112"/>
  <c r="BG1112"/>
  <c r="BF1112"/>
  <c r="T1112"/>
  <c r="R1112"/>
  <c r="P1112"/>
  <c r="BI1106"/>
  <c r="BH1106"/>
  <c r="BG1106"/>
  <c r="BF1106"/>
  <c r="T1106"/>
  <c r="R1106"/>
  <c r="P1106"/>
  <c r="BI1104"/>
  <c r="BH1104"/>
  <c r="BG1104"/>
  <c r="BF1104"/>
  <c r="T1104"/>
  <c r="R1104"/>
  <c r="P1104"/>
  <c r="BI1101"/>
  <c r="BH1101"/>
  <c r="BG1101"/>
  <c r="BF1101"/>
  <c r="T1101"/>
  <c r="R1101"/>
  <c r="P1101"/>
  <c r="BI1099"/>
  <c r="BH1099"/>
  <c r="BG1099"/>
  <c r="BF1099"/>
  <c r="T1099"/>
  <c r="R1099"/>
  <c r="P1099"/>
  <c r="BI1093"/>
  <c r="BH1093"/>
  <c r="BG1093"/>
  <c r="BF1093"/>
  <c r="T1093"/>
  <c r="R1093"/>
  <c r="P1093"/>
  <c r="BI1092"/>
  <c r="BH1092"/>
  <c r="BG1092"/>
  <c r="BF1092"/>
  <c r="T1092"/>
  <c r="R1092"/>
  <c r="P1092"/>
  <c r="BI1086"/>
  <c r="BH1086"/>
  <c r="BG1086"/>
  <c r="BF1086"/>
  <c r="T1086"/>
  <c r="R1086"/>
  <c r="P1086"/>
  <c r="BI1081"/>
  <c r="BH1081"/>
  <c r="BG1081"/>
  <c r="BF1081"/>
  <c r="T1081"/>
  <c r="R1081"/>
  <c r="P1081"/>
  <c r="BI1079"/>
  <c r="BH1079"/>
  <c r="BG1079"/>
  <c r="BF1079"/>
  <c r="T1079"/>
  <c r="R1079"/>
  <c r="P1079"/>
  <c r="BI1073"/>
  <c r="BH1073"/>
  <c r="BG1073"/>
  <c r="BF1073"/>
  <c r="T1073"/>
  <c r="R1073"/>
  <c r="P1073"/>
  <c r="BI1071"/>
  <c r="BH1071"/>
  <c r="BG1071"/>
  <c r="BF1071"/>
  <c r="T1071"/>
  <c r="R1071"/>
  <c r="P1071"/>
  <c r="BI1066"/>
  <c r="BH1066"/>
  <c r="BG1066"/>
  <c r="BF1066"/>
  <c r="T1066"/>
  <c r="R1066"/>
  <c r="P1066"/>
  <c r="BI1064"/>
  <c r="BH1064"/>
  <c r="BG1064"/>
  <c r="BF1064"/>
  <c r="T1064"/>
  <c r="R1064"/>
  <c r="P1064"/>
  <c r="BI1061"/>
  <c r="BH1061"/>
  <c r="BG1061"/>
  <c r="BF1061"/>
  <c r="T1061"/>
  <c r="R1061"/>
  <c r="P1061"/>
  <c r="BI1059"/>
  <c r="BH1059"/>
  <c r="BG1059"/>
  <c r="BF1059"/>
  <c r="T1059"/>
  <c r="R1059"/>
  <c r="P1059"/>
  <c r="BI1056"/>
  <c r="BH1056"/>
  <c r="BG1056"/>
  <c r="BF1056"/>
  <c r="T1056"/>
  <c r="R1056"/>
  <c r="P1056"/>
  <c r="BI1054"/>
  <c r="BH1054"/>
  <c r="BG1054"/>
  <c r="BF1054"/>
  <c r="T1054"/>
  <c r="R1054"/>
  <c r="P1054"/>
  <c r="BI1048"/>
  <c r="BH1048"/>
  <c r="BG1048"/>
  <c r="BF1048"/>
  <c r="T1048"/>
  <c r="R1048"/>
  <c r="P1048"/>
  <c r="BI1045"/>
  <c r="BH1045"/>
  <c r="BG1045"/>
  <c r="BF1045"/>
  <c r="T1045"/>
  <c r="R1045"/>
  <c r="P1045"/>
  <c r="BI1040"/>
  <c r="BH1040"/>
  <c r="BG1040"/>
  <c r="BF1040"/>
  <c r="T1040"/>
  <c r="R1040"/>
  <c r="P1040"/>
  <c r="BI1035"/>
  <c r="BH1035"/>
  <c r="BG1035"/>
  <c r="BF1035"/>
  <c r="T1035"/>
  <c r="R1035"/>
  <c r="P1035"/>
  <c r="BI1030"/>
  <c r="BH1030"/>
  <c r="BG1030"/>
  <c r="BF1030"/>
  <c r="T1030"/>
  <c r="R1030"/>
  <c r="P1030"/>
  <c r="BI1027"/>
  <c r="BH1027"/>
  <c r="BG1027"/>
  <c r="BF1027"/>
  <c r="T1027"/>
  <c r="R1027"/>
  <c r="P1027"/>
  <c r="BI1025"/>
  <c r="BH1025"/>
  <c r="BG1025"/>
  <c r="BF1025"/>
  <c r="T1025"/>
  <c r="R1025"/>
  <c r="P1025"/>
  <c r="BI1022"/>
  <c r="BH1022"/>
  <c r="BG1022"/>
  <c r="BF1022"/>
  <c r="T1022"/>
  <c r="R1022"/>
  <c r="P1022"/>
  <c r="BI1019"/>
  <c r="BH1019"/>
  <c r="BG1019"/>
  <c r="BF1019"/>
  <c r="T1019"/>
  <c r="R1019"/>
  <c r="P1019"/>
  <c r="BI1016"/>
  <c r="BH1016"/>
  <c r="BG1016"/>
  <c r="BF1016"/>
  <c r="T1016"/>
  <c r="R1016"/>
  <c r="P1016"/>
  <c r="BI1013"/>
  <c r="BH1013"/>
  <c r="BG1013"/>
  <c r="BF1013"/>
  <c r="T1013"/>
  <c r="R1013"/>
  <c r="P1013"/>
  <c r="BI1011"/>
  <c r="BH1011"/>
  <c r="BG1011"/>
  <c r="BF1011"/>
  <c r="T1011"/>
  <c r="R1011"/>
  <c r="P1011"/>
  <c r="BI1009"/>
  <c r="BH1009"/>
  <c r="BG1009"/>
  <c r="BF1009"/>
  <c r="T1009"/>
  <c r="R1009"/>
  <c r="P1009"/>
  <c r="BI1006"/>
  <c r="BH1006"/>
  <c r="BG1006"/>
  <c r="BF1006"/>
  <c r="T1006"/>
  <c r="R1006"/>
  <c r="P1006"/>
  <c r="BI1004"/>
  <c r="BH1004"/>
  <c r="BG1004"/>
  <c r="BF1004"/>
  <c r="T1004"/>
  <c r="R1004"/>
  <c r="P1004"/>
  <c r="BI999"/>
  <c r="BH999"/>
  <c r="BG999"/>
  <c r="BF999"/>
  <c r="T999"/>
  <c r="R999"/>
  <c r="P999"/>
  <c r="BI996"/>
  <c r="BH996"/>
  <c r="BG996"/>
  <c r="BF996"/>
  <c r="T996"/>
  <c r="R996"/>
  <c r="P996"/>
  <c r="BI994"/>
  <c r="BH994"/>
  <c r="BG994"/>
  <c r="BF994"/>
  <c r="T994"/>
  <c r="R994"/>
  <c r="P994"/>
  <c r="BI991"/>
  <c r="BH991"/>
  <c r="BG991"/>
  <c r="BF991"/>
  <c r="T991"/>
  <c r="R991"/>
  <c r="P991"/>
  <c r="BI988"/>
  <c r="BH988"/>
  <c r="BG988"/>
  <c r="BF988"/>
  <c r="T988"/>
  <c r="R988"/>
  <c r="P988"/>
  <c r="BI983"/>
  <c r="BH983"/>
  <c r="BG983"/>
  <c r="BF983"/>
  <c r="T983"/>
  <c r="R983"/>
  <c r="P983"/>
  <c r="BI980"/>
  <c r="BH980"/>
  <c r="BG980"/>
  <c r="BF980"/>
  <c r="T980"/>
  <c r="R980"/>
  <c r="P980"/>
  <c r="BI978"/>
  <c r="BH978"/>
  <c r="BG978"/>
  <c r="BF978"/>
  <c r="T978"/>
  <c r="R978"/>
  <c r="P978"/>
  <c r="BI975"/>
  <c r="BH975"/>
  <c r="BG975"/>
  <c r="BF975"/>
  <c r="T975"/>
  <c r="R975"/>
  <c r="P975"/>
  <c r="BI973"/>
  <c r="BH973"/>
  <c r="BG973"/>
  <c r="BF973"/>
  <c r="T973"/>
  <c r="R973"/>
  <c r="P973"/>
  <c r="BI970"/>
  <c r="BH970"/>
  <c r="BG970"/>
  <c r="BF970"/>
  <c r="T970"/>
  <c r="R970"/>
  <c r="P970"/>
  <c r="BI968"/>
  <c r="BH968"/>
  <c r="BG968"/>
  <c r="BF968"/>
  <c r="T968"/>
  <c r="R968"/>
  <c r="P968"/>
  <c r="BI965"/>
  <c r="BH965"/>
  <c r="BG965"/>
  <c r="BF965"/>
  <c r="T965"/>
  <c r="R965"/>
  <c r="P965"/>
  <c r="BI962"/>
  <c r="BH962"/>
  <c r="BG962"/>
  <c r="BF962"/>
  <c r="T962"/>
  <c r="R962"/>
  <c r="P962"/>
  <c r="BI959"/>
  <c r="BH959"/>
  <c r="BG959"/>
  <c r="BF959"/>
  <c r="T959"/>
  <c r="R959"/>
  <c r="P959"/>
  <c r="BI955"/>
  <c r="BH955"/>
  <c r="BG955"/>
  <c r="BF955"/>
  <c r="T955"/>
  <c r="R955"/>
  <c r="P955"/>
  <c r="BI950"/>
  <c r="BH950"/>
  <c r="BG950"/>
  <c r="BF950"/>
  <c r="T950"/>
  <c r="R950"/>
  <c r="P950"/>
  <c r="BI948"/>
  <c r="BH948"/>
  <c r="BG948"/>
  <c r="BF948"/>
  <c r="T948"/>
  <c r="R948"/>
  <c r="P948"/>
  <c r="BI946"/>
  <c r="BH946"/>
  <c r="BG946"/>
  <c r="BF946"/>
  <c r="T946"/>
  <c r="R946"/>
  <c r="P946"/>
  <c r="BI944"/>
  <c r="BH944"/>
  <c r="BG944"/>
  <c r="BF944"/>
  <c r="T944"/>
  <c r="R944"/>
  <c r="P944"/>
  <c r="BI942"/>
  <c r="BH942"/>
  <c r="BG942"/>
  <c r="BF942"/>
  <c r="T942"/>
  <c r="R942"/>
  <c r="P942"/>
  <c r="BI939"/>
  <c r="BH939"/>
  <c r="BG939"/>
  <c r="BF939"/>
  <c r="T939"/>
  <c r="R939"/>
  <c r="P939"/>
  <c r="BI937"/>
  <c r="BH937"/>
  <c r="BG937"/>
  <c r="BF937"/>
  <c r="T937"/>
  <c r="R937"/>
  <c r="P937"/>
  <c r="BI932"/>
  <c r="BH932"/>
  <c r="BG932"/>
  <c r="BF932"/>
  <c r="T932"/>
  <c r="R932"/>
  <c r="P932"/>
  <c r="BI930"/>
  <c r="BH930"/>
  <c r="BG930"/>
  <c r="BF930"/>
  <c r="T930"/>
  <c r="R930"/>
  <c r="P930"/>
  <c r="BI923"/>
  <c r="BH923"/>
  <c r="BG923"/>
  <c r="BF923"/>
  <c r="T923"/>
  <c r="R923"/>
  <c r="P923"/>
  <c r="BI921"/>
  <c r="BH921"/>
  <c r="BG921"/>
  <c r="BF921"/>
  <c r="T921"/>
  <c r="R921"/>
  <c r="P921"/>
  <c r="BI914"/>
  <c r="BH914"/>
  <c r="BG914"/>
  <c r="BF914"/>
  <c r="T914"/>
  <c r="R914"/>
  <c r="P914"/>
  <c r="BI912"/>
  <c r="BH912"/>
  <c r="BG912"/>
  <c r="BF912"/>
  <c r="T912"/>
  <c r="R912"/>
  <c r="P912"/>
  <c r="BI905"/>
  <c r="BH905"/>
  <c r="BG905"/>
  <c r="BF905"/>
  <c r="T905"/>
  <c r="R905"/>
  <c r="P905"/>
  <c r="BI903"/>
  <c r="BH903"/>
  <c r="BG903"/>
  <c r="BF903"/>
  <c r="T903"/>
  <c r="R903"/>
  <c r="P903"/>
  <c r="BI896"/>
  <c r="BH896"/>
  <c r="BG896"/>
  <c r="BF896"/>
  <c r="T896"/>
  <c r="R896"/>
  <c r="P896"/>
  <c r="BI894"/>
  <c r="BH894"/>
  <c r="BG894"/>
  <c r="BF894"/>
  <c r="T894"/>
  <c r="R894"/>
  <c r="P894"/>
  <c r="BI891"/>
  <c r="BH891"/>
  <c r="BG891"/>
  <c r="BF891"/>
  <c r="T891"/>
  <c r="R891"/>
  <c r="P891"/>
  <c r="BI889"/>
  <c r="BH889"/>
  <c r="BG889"/>
  <c r="BF889"/>
  <c r="T889"/>
  <c r="R889"/>
  <c r="P889"/>
  <c r="BI886"/>
  <c r="BH886"/>
  <c r="BG886"/>
  <c r="BF886"/>
  <c r="T886"/>
  <c r="R886"/>
  <c r="P886"/>
  <c r="BI883"/>
  <c r="BH883"/>
  <c r="BG883"/>
  <c r="BF883"/>
  <c r="T883"/>
  <c r="R883"/>
  <c r="P883"/>
  <c r="BI881"/>
  <c r="BH881"/>
  <c r="BG881"/>
  <c r="BF881"/>
  <c r="T881"/>
  <c r="R881"/>
  <c r="P881"/>
  <c r="BI877"/>
  <c r="BH877"/>
  <c r="BG877"/>
  <c r="BF877"/>
  <c r="T877"/>
  <c r="R877"/>
  <c r="P877"/>
  <c r="BI875"/>
  <c r="BH875"/>
  <c r="BG875"/>
  <c r="BF875"/>
  <c r="T875"/>
  <c r="R875"/>
  <c r="P875"/>
  <c r="BI868"/>
  <c r="BH868"/>
  <c r="BG868"/>
  <c r="BF868"/>
  <c r="T868"/>
  <c r="R868"/>
  <c r="P868"/>
  <c r="BI867"/>
  <c r="BH867"/>
  <c r="BG867"/>
  <c r="BF867"/>
  <c r="T867"/>
  <c r="R867"/>
  <c r="P867"/>
  <c r="BI865"/>
  <c r="BH865"/>
  <c r="BG865"/>
  <c r="BF865"/>
  <c r="T865"/>
  <c r="R865"/>
  <c r="P865"/>
  <c r="BI862"/>
  <c r="BH862"/>
  <c r="BG862"/>
  <c r="BF862"/>
  <c r="T862"/>
  <c r="R862"/>
  <c r="P862"/>
  <c r="BI861"/>
  <c r="BH861"/>
  <c r="BG861"/>
  <c r="BF861"/>
  <c r="T861"/>
  <c r="R861"/>
  <c r="P861"/>
  <c r="BI859"/>
  <c r="BH859"/>
  <c r="BG859"/>
  <c r="BF859"/>
  <c r="T859"/>
  <c r="R859"/>
  <c r="P859"/>
  <c r="BI858"/>
  <c r="BH858"/>
  <c r="BG858"/>
  <c r="BF858"/>
  <c r="T858"/>
  <c r="R858"/>
  <c r="P858"/>
  <c r="BI856"/>
  <c r="BH856"/>
  <c r="BG856"/>
  <c r="BF856"/>
  <c r="T856"/>
  <c r="R856"/>
  <c r="P856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6"/>
  <c r="BH846"/>
  <c r="BG846"/>
  <c r="BF846"/>
  <c r="T846"/>
  <c r="R846"/>
  <c r="P846"/>
  <c r="BI844"/>
  <c r="BH844"/>
  <c r="BG844"/>
  <c r="BF844"/>
  <c r="T844"/>
  <c r="R844"/>
  <c r="P844"/>
  <c r="BI841"/>
  <c r="BH841"/>
  <c r="BG841"/>
  <c r="BF841"/>
  <c r="T841"/>
  <c r="R841"/>
  <c r="P841"/>
  <c r="BI839"/>
  <c r="BH839"/>
  <c r="BG839"/>
  <c r="BF839"/>
  <c r="T839"/>
  <c r="R839"/>
  <c r="P839"/>
  <c r="BI832"/>
  <c r="BH832"/>
  <c r="BG832"/>
  <c r="BF832"/>
  <c r="T832"/>
  <c r="R832"/>
  <c r="P832"/>
  <c r="BI831"/>
  <c r="BH831"/>
  <c r="BG831"/>
  <c r="BF831"/>
  <c r="T831"/>
  <c r="R831"/>
  <c r="P831"/>
  <c r="BI828"/>
  <c r="BH828"/>
  <c r="BG828"/>
  <c r="BF828"/>
  <c r="T828"/>
  <c r="R828"/>
  <c r="P828"/>
  <c r="BI826"/>
  <c r="BH826"/>
  <c r="BG826"/>
  <c r="BF826"/>
  <c r="T826"/>
  <c r="R826"/>
  <c r="P826"/>
  <c r="BI821"/>
  <c r="BH821"/>
  <c r="BG821"/>
  <c r="BF821"/>
  <c r="T821"/>
  <c r="R821"/>
  <c r="P821"/>
  <c r="BI819"/>
  <c r="BH819"/>
  <c r="BG819"/>
  <c r="BF819"/>
  <c r="T819"/>
  <c r="R819"/>
  <c r="P819"/>
  <c r="BI812"/>
  <c r="BH812"/>
  <c r="BG812"/>
  <c r="BF812"/>
  <c r="T812"/>
  <c r="R812"/>
  <c r="P812"/>
  <c r="BI809"/>
  <c r="BH809"/>
  <c r="BG809"/>
  <c r="BF809"/>
  <c r="T809"/>
  <c r="R809"/>
  <c r="P809"/>
  <c r="BI807"/>
  <c r="BH807"/>
  <c r="BG807"/>
  <c r="BF807"/>
  <c r="T807"/>
  <c r="R807"/>
  <c r="P807"/>
  <c r="BI804"/>
  <c r="BH804"/>
  <c r="BG804"/>
  <c r="BF804"/>
  <c r="T804"/>
  <c r="R804"/>
  <c r="P804"/>
  <c r="BI802"/>
  <c r="BH802"/>
  <c r="BG802"/>
  <c r="BF802"/>
  <c r="T802"/>
  <c r="R802"/>
  <c r="P802"/>
  <c r="BI799"/>
  <c r="BH799"/>
  <c r="BG799"/>
  <c r="BF799"/>
  <c r="T799"/>
  <c r="R799"/>
  <c r="P799"/>
  <c r="BI797"/>
  <c r="BH797"/>
  <c r="BG797"/>
  <c r="BF797"/>
  <c r="T797"/>
  <c r="R797"/>
  <c r="P797"/>
  <c r="BI792"/>
  <c r="BH792"/>
  <c r="BG792"/>
  <c r="BF792"/>
  <c r="T792"/>
  <c r="R792"/>
  <c r="P792"/>
  <c r="BI784"/>
  <c r="BH784"/>
  <c r="BG784"/>
  <c r="BF784"/>
  <c r="T784"/>
  <c r="R784"/>
  <c r="P784"/>
  <c r="BI781"/>
  <c r="BH781"/>
  <c r="BG781"/>
  <c r="BF781"/>
  <c r="T781"/>
  <c r="R781"/>
  <c r="P781"/>
  <c r="BI779"/>
  <c r="BH779"/>
  <c r="BG779"/>
  <c r="BF779"/>
  <c r="T779"/>
  <c r="R779"/>
  <c r="P779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3"/>
  <c r="BH753"/>
  <c r="BG753"/>
  <c r="BF753"/>
  <c r="T753"/>
  <c r="R753"/>
  <c r="P753"/>
  <c r="BI751"/>
  <c r="BH751"/>
  <c r="BG751"/>
  <c r="BF751"/>
  <c r="T751"/>
  <c r="R751"/>
  <c r="P751"/>
  <c r="BI745"/>
  <c r="BH745"/>
  <c r="BG745"/>
  <c r="BF745"/>
  <c r="T745"/>
  <c r="R745"/>
  <c r="P745"/>
  <c r="BI743"/>
  <c r="BH743"/>
  <c r="BG743"/>
  <c r="BF743"/>
  <c r="T743"/>
  <c r="R743"/>
  <c r="P743"/>
  <c r="BI740"/>
  <c r="BH740"/>
  <c r="BG740"/>
  <c r="BF740"/>
  <c r="T740"/>
  <c r="R740"/>
  <c r="P740"/>
  <c r="BI736"/>
  <c r="BH736"/>
  <c r="BG736"/>
  <c r="BF736"/>
  <c r="T736"/>
  <c r="T735"/>
  <c r="R736"/>
  <c r="R735"/>
  <c r="P736"/>
  <c r="P735"/>
  <c r="BI734"/>
  <c r="BH734"/>
  <c r="BG734"/>
  <c r="BF734"/>
  <c r="T734"/>
  <c r="R734"/>
  <c r="P734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18"/>
  <c r="BH718"/>
  <c r="BG718"/>
  <c r="BF718"/>
  <c r="T718"/>
  <c r="R718"/>
  <c r="P718"/>
  <c r="BI715"/>
  <c r="BH715"/>
  <c r="BG715"/>
  <c r="BF715"/>
  <c r="T715"/>
  <c r="R715"/>
  <c r="P715"/>
  <c r="BI712"/>
  <c r="BH712"/>
  <c r="BG712"/>
  <c r="BF712"/>
  <c r="T712"/>
  <c r="R712"/>
  <c r="P712"/>
  <c r="BI709"/>
  <c r="BH709"/>
  <c r="BG709"/>
  <c r="BF709"/>
  <c r="T709"/>
  <c r="R709"/>
  <c r="P709"/>
  <c r="BI707"/>
  <c r="BH707"/>
  <c r="BG707"/>
  <c r="BF707"/>
  <c r="T707"/>
  <c r="R707"/>
  <c r="P707"/>
  <c r="BI704"/>
  <c r="BH704"/>
  <c r="BG704"/>
  <c r="BF704"/>
  <c r="T704"/>
  <c r="R704"/>
  <c r="P704"/>
  <c r="BI697"/>
  <c r="BH697"/>
  <c r="BG697"/>
  <c r="BF697"/>
  <c r="T697"/>
  <c r="R697"/>
  <c r="P697"/>
  <c r="BI695"/>
  <c r="BH695"/>
  <c r="BG695"/>
  <c r="BF695"/>
  <c r="T695"/>
  <c r="R695"/>
  <c r="P695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7"/>
  <c r="BH687"/>
  <c r="BG687"/>
  <c r="BF687"/>
  <c r="T687"/>
  <c r="R687"/>
  <c r="P687"/>
  <c r="BI684"/>
  <c r="BH684"/>
  <c r="BG684"/>
  <c r="BF684"/>
  <c r="T684"/>
  <c r="R684"/>
  <c r="P684"/>
  <c r="BI680"/>
  <c r="BH680"/>
  <c r="BG680"/>
  <c r="BF680"/>
  <c r="T680"/>
  <c r="R680"/>
  <c r="P680"/>
  <c r="BI677"/>
  <c r="BH677"/>
  <c r="BG677"/>
  <c r="BF677"/>
  <c r="T677"/>
  <c r="R677"/>
  <c r="P677"/>
  <c r="BI673"/>
  <c r="BH673"/>
  <c r="BG673"/>
  <c r="BF673"/>
  <c r="T673"/>
  <c r="R673"/>
  <c r="P673"/>
  <c r="BI671"/>
  <c r="BH671"/>
  <c r="BG671"/>
  <c r="BF671"/>
  <c r="T671"/>
  <c r="R671"/>
  <c r="P671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5"/>
  <c r="BH655"/>
  <c r="BG655"/>
  <c r="BF655"/>
  <c r="T655"/>
  <c r="R655"/>
  <c r="P655"/>
  <c r="BI652"/>
  <c r="BH652"/>
  <c r="BG652"/>
  <c r="BF652"/>
  <c r="T652"/>
  <c r="R652"/>
  <c r="P652"/>
  <c r="BI650"/>
  <c r="BH650"/>
  <c r="BG650"/>
  <c r="BF650"/>
  <c r="T650"/>
  <c r="R650"/>
  <c r="P650"/>
  <c r="BI645"/>
  <c r="BH645"/>
  <c r="BG645"/>
  <c r="BF645"/>
  <c r="T645"/>
  <c r="R645"/>
  <c r="P645"/>
  <c r="BI642"/>
  <c r="BH642"/>
  <c r="BG642"/>
  <c r="BF642"/>
  <c r="T642"/>
  <c r="R642"/>
  <c r="P642"/>
  <c r="BI637"/>
  <c r="BH637"/>
  <c r="BG637"/>
  <c r="BF637"/>
  <c r="T637"/>
  <c r="R637"/>
  <c r="P637"/>
  <c r="BI634"/>
  <c r="BH634"/>
  <c r="BG634"/>
  <c r="BF634"/>
  <c r="T634"/>
  <c r="R634"/>
  <c r="P634"/>
  <c r="BI631"/>
  <c r="BH631"/>
  <c r="BG631"/>
  <c r="BF631"/>
  <c r="T631"/>
  <c r="R631"/>
  <c r="P631"/>
  <c r="BI620"/>
  <c r="BH620"/>
  <c r="BG620"/>
  <c r="BF620"/>
  <c r="T620"/>
  <c r="R620"/>
  <c r="P620"/>
  <c r="BI613"/>
  <c r="BH613"/>
  <c r="BG613"/>
  <c r="BF613"/>
  <c r="T613"/>
  <c r="R613"/>
  <c r="P613"/>
  <c r="BI602"/>
  <c r="BH602"/>
  <c r="BG602"/>
  <c r="BF602"/>
  <c r="T602"/>
  <c r="R602"/>
  <c r="P602"/>
  <c r="BI600"/>
  <c r="BH600"/>
  <c r="BG600"/>
  <c r="BF600"/>
  <c r="T600"/>
  <c r="R600"/>
  <c r="P600"/>
  <c r="BI593"/>
  <c r="BH593"/>
  <c r="BG593"/>
  <c r="BF593"/>
  <c r="T593"/>
  <c r="R593"/>
  <c r="P593"/>
  <c r="BI591"/>
  <c r="BH591"/>
  <c r="BG591"/>
  <c r="BF591"/>
  <c r="T591"/>
  <c r="R591"/>
  <c r="P591"/>
  <c r="BI585"/>
  <c r="BH585"/>
  <c r="BG585"/>
  <c r="BF585"/>
  <c r="T585"/>
  <c r="R585"/>
  <c r="P585"/>
  <c r="BI582"/>
  <c r="BH582"/>
  <c r="BG582"/>
  <c r="BF582"/>
  <c r="T582"/>
  <c r="R582"/>
  <c r="P582"/>
  <c r="BI580"/>
  <c r="BH580"/>
  <c r="BG580"/>
  <c r="BF580"/>
  <c r="T580"/>
  <c r="R580"/>
  <c r="P580"/>
  <c r="BI571"/>
  <c r="BH571"/>
  <c r="BG571"/>
  <c r="BF571"/>
  <c r="T571"/>
  <c r="R571"/>
  <c r="P571"/>
  <c r="BI569"/>
  <c r="BH569"/>
  <c r="BG569"/>
  <c r="BF569"/>
  <c r="T569"/>
  <c r="R569"/>
  <c r="P569"/>
  <c r="BI566"/>
  <c r="BH566"/>
  <c r="BG566"/>
  <c r="BF566"/>
  <c r="T566"/>
  <c r="R566"/>
  <c r="P566"/>
  <c r="BI564"/>
  <c r="BH564"/>
  <c r="BG564"/>
  <c r="BF564"/>
  <c r="T564"/>
  <c r="R564"/>
  <c r="P564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5"/>
  <c r="BH545"/>
  <c r="BG545"/>
  <c r="BF545"/>
  <c r="T545"/>
  <c r="R545"/>
  <c r="P545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7"/>
  <c r="BH527"/>
  <c r="BG527"/>
  <c r="BF527"/>
  <c r="T527"/>
  <c r="R527"/>
  <c r="P527"/>
  <c r="BI522"/>
  <c r="BH522"/>
  <c r="BG522"/>
  <c r="BF522"/>
  <c r="T522"/>
  <c r="R522"/>
  <c r="P522"/>
  <c r="BI520"/>
  <c r="BH520"/>
  <c r="BG520"/>
  <c r="BF520"/>
  <c r="T520"/>
  <c r="R520"/>
  <c r="P520"/>
  <c r="BI514"/>
  <c r="BH514"/>
  <c r="BG514"/>
  <c r="BF514"/>
  <c r="T514"/>
  <c r="R514"/>
  <c r="P514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6"/>
  <c r="BH466"/>
  <c r="BG466"/>
  <c r="BF466"/>
  <c r="T466"/>
  <c r="R466"/>
  <c r="P466"/>
  <c r="BI463"/>
  <c r="BH463"/>
  <c r="BG463"/>
  <c r="BF463"/>
  <c r="T463"/>
  <c r="R463"/>
  <c r="P463"/>
  <c r="BI458"/>
  <c r="BH458"/>
  <c r="BG458"/>
  <c r="BF458"/>
  <c r="T458"/>
  <c r="R458"/>
  <c r="P458"/>
  <c r="BI448"/>
  <c r="BH448"/>
  <c r="BG448"/>
  <c r="BF448"/>
  <c r="T448"/>
  <c r="R448"/>
  <c r="P448"/>
  <c r="BI446"/>
  <c r="BH446"/>
  <c r="BG446"/>
  <c r="BF446"/>
  <c r="T446"/>
  <c r="R446"/>
  <c r="P446"/>
  <c r="BI442"/>
  <c r="BH442"/>
  <c r="BG442"/>
  <c r="BF442"/>
  <c r="T442"/>
  <c r="T441"/>
  <c r="R442"/>
  <c r="R441"/>
  <c r="P442"/>
  <c r="P441"/>
  <c r="BI434"/>
  <c r="BH434"/>
  <c r="BG434"/>
  <c r="BF434"/>
  <c r="T434"/>
  <c r="R434"/>
  <c r="P434"/>
  <c r="BI432"/>
  <c r="BH432"/>
  <c r="BG432"/>
  <c r="BF432"/>
  <c r="T432"/>
  <c r="R432"/>
  <c r="P432"/>
  <c r="BI424"/>
  <c r="BH424"/>
  <c r="BG424"/>
  <c r="BF424"/>
  <c r="T424"/>
  <c r="R424"/>
  <c r="P424"/>
  <c r="BI418"/>
  <c r="BH418"/>
  <c r="BG418"/>
  <c r="BF418"/>
  <c r="T418"/>
  <c r="R418"/>
  <c r="P418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5"/>
  <c r="BH395"/>
  <c r="BG395"/>
  <c r="BF395"/>
  <c r="T395"/>
  <c r="R395"/>
  <c r="P395"/>
  <c r="BI393"/>
  <c r="BH393"/>
  <c r="BG393"/>
  <c r="BF393"/>
  <c r="T393"/>
  <c r="R393"/>
  <c r="P393"/>
  <c r="BI386"/>
  <c r="BH386"/>
  <c r="BG386"/>
  <c r="BF386"/>
  <c r="T386"/>
  <c r="R386"/>
  <c r="P386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1"/>
  <c r="BH361"/>
  <c r="BG361"/>
  <c r="BF361"/>
  <c r="T361"/>
  <c r="R361"/>
  <c r="P361"/>
  <c r="BI358"/>
  <c r="BH358"/>
  <c r="BG358"/>
  <c r="BF358"/>
  <c r="T358"/>
  <c r="R358"/>
  <c r="P358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7"/>
  <c r="BH337"/>
  <c r="BG337"/>
  <c r="BF337"/>
  <c r="T337"/>
  <c r="R337"/>
  <c r="P337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R253"/>
  <c r="P253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R131"/>
  <c r="P131"/>
  <c r="BI126"/>
  <c r="BH126"/>
  <c r="BG126"/>
  <c r="BF126"/>
  <c r="T126"/>
  <c r="R126"/>
  <c r="P126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J100"/>
  <c r="F98"/>
  <c r="E96"/>
  <c r="J54"/>
  <c r="F52"/>
  <c r="E50"/>
  <c r="J24"/>
  <c r="E24"/>
  <c r="J101"/>
  <c r="J23"/>
  <c r="J18"/>
  <c r="E18"/>
  <c r="F101"/>
  <c r="J17"/>
  <c r="J15"/>
  <c r="E15"/>
  <c r="F100"/>
  <c r="J14"/>
  <c r="J12"/>
  <c r="J98"/>
  <c r="E7"/>
  <c r="E94"/>
  <c i="1" r="L50"/>
  <c r="AM50"/>
  <c r="AM49"/>
  <c r="L49"/>
  <c r="AM47"/>
  <c r="L47"/>
  <c r="L45"/>
  <c r="L44"/>
  <c i="2" r="BK1277"/>
  <c r="J1211"/>
  <c r="BK1172"/>
  <c r="J1106"/>
  <c r="J1040"/>
  <c r="BK948"/>
  <c r="BK832"/>
  <c r="J766"/>
  <c r="J664"/>
  <c r="BK551"/>
  <c r="J466"/>
  <c r="BK381"/>
  <c r="BK282"/>
  <c r="J184"/>
  <c r="BK1396"/>
  <c r="BK1370"/>
  <c r="BK1348"/>
  <c r="J1329"/>
  <c r="BK1310"/>
  <c r="J1279"/>
  <c r="BK1217"/>
  <c r="J1192"/>
  <c r="BK1149"/>
  <c r="J1079"/>
  <c r="J1027"/>
  <c r="BK975"/>
  <c r="J849"/>
  <c r="BK768"/>
  <c r="BK743"/>
  <c r="J690"/>
  <c r="J645"/>
  <c r="BK580"/>
  <c r="BK424"/>
  <c r="J275"/>
  <c r="J190"/>
  <c r="J148"/>
  <c r="J1011"/>
  <c r="BK978"/>
  <c r="J959"/>
  <c r="J896"/>
  <c r="BK846"/>
  <c r="J707"/>
  <c r="BK673"/>
  <c r="BK532"/>
  <c r="J395"/>
  <c r="J361"/>
  <c r="BK279"/>
  <c r="J178"/>
  <c r="J1312"/>
  <c r="J1253"/>
  <c r="J1202"/>
  <c r="BK1164"/>
  <c r="BK1112"/>
  <c r="J1030"/>
  <c r="J944"/>
  <c r="BK867"/>
  <c r="J804"/>
  <c r="J743"/>
  <c r="BK666"/>
  <c r="BK522"/>
  <c r="BK474"/>
  <c r="J366"/>
  <c r="J298"/>
  <c r="BK202"/>
  <c r="BK113"/>
  <c i="3" r="BK450"/>
  <c r="J402"/>
  <c r="J370"/>
  <c r="BK302"/>
  <c r="J227"/>
  <c r="J187"/>
  <c r="BK477"/>
  <c r="BK442"/>
  <c r="BK410"/>
  <c r="BK349"/>
  <c r="J307"/>
  <c r="J178"/>
  <c r="BK107"/>
  <c r="J466"/>
  <c r="BK421"/>
  <c r="J379"/>
  <c r="J335"/>
  <c r="BK257"/>
  <c r="BK163"/>
  <c r="BK486"/>
  <c r="J451"/>
  <c r="J430"/>
  <c r="BK394"/>
  <c r="J368"/>
  <c r="BK290"/>
  <c r="J138"/>
  <c i="4" r="J119"/>
  <c r="J98"/>
  <c r="BK84"/>
  <c r="BK105"/>
  <c r="BK129"/>
  <c r="BK112"/>
  <c i="7" r="J110"/>
  <c i="8" r="BK111"/>
  <c r="J113"/>
  <c r="BK95"/>
  <c i="9" r="J101"/>
  <c r="J90"/>
  <c r="J105"/>
  <c r="BK101"/>
  <c r="J96"/>
  <c r="BK90"/>
  <c i="10" r="J99"/>
  <c r="BK97"/>
  <c r="BK93"/>
  <c r="BK103"/>
  <c r="J95"/>
  <c r="J105"/>
  <c r="BK101"/>
  <c r="J98"/>
  <c r="BK95"/>
  <c r="J104"/>
  <c r="J92"/>
  <c i="11" r="BK97"/>
  <c r="J91"/>
  <c r="BK98"/>
  <c r="BK92"/>
  <c r="BK91"/>
  <c r="BK90"/>
  <c r="J98"/>
  <c r="J90"/>
  <c i="12" r="J91"/>
  <c r="J93"/>
  <c r="BK95"/>
  <c i="13" r="BK102"/>
  <c r="BK95"/>
  <c r="BK93"/>
  <c i="14" r="BK153"/>
  <c r="J143"/>
  <c r="BK116"/>
  <c r="J164"/>
  <c r="J151"/>
  <c r="BK121"/>
  <c r="BK91"/>
  <c r="BK143"/>
  <c r="BK119"/>
  <c r="J113"/>
  <c i="15" r="BK95"/>
  <c i="16" r="BK286"/>
  <c r="BK230"/>
  <c r="J347"/>
  <c r="BK300"/>
  <c r="J153"/>
  <c r="J330"/>
  <c r="J279"/>
  <c r="J150"/>
  <c r="BK297"/>
  <c r="BK208"/>
  <c r="J141"/>
  <c i="17" r="BK94"/>
  <c i="2" r="BK1253"/>
  <c r="J1190"/>
  <c r="J1119"/>
  <c r="BK962"/>
  <c r="J875"/>
  <c r="J792"/>
  <c r="J666"/>
  <c r="BK505"/>
  <c r="J418"/>
  <c r="BK298"/>
  <c r="BK159"/>
  <c r="J1401"/>
  <c r="J1375"/>
  <c r="BK1326"/>
  <c r="J1307"/>
  <c r="BK1254"/>
  <c r="J1200"/>
  <c r="J1131"/>
  <c r="BK1045"/>
  <c r="J923"/>
  <c r="J839"/>
  <c r="J740"/>
  <c r="BK671"/>
  <c r="BK585"/>
  <c r="BK407"/>
  <c r="BK292"/>
  <c r="BK169"/>
  <c r="BK1422"/>
  <c r="BK1106"/>
  <c r="BK1019"/>
  <c r="BK968"/>
  <c r="BK937"/>
  <c r="BK841"/>
  <c r="J712"/>
  <c r="BK591"/>
  <c r="BK495"/>
  <c r="BK352"/>
  <c r="J228"/>
  <c r="BK148"/>
  <c r="J1248"/>
  <c r="BK1200"/>
  <c r="J1149"/>
  <c r="BK1093"/>
  <c r="J921"/>
  <c r="J812"/>
  <c r="J718"/>
  <c r="BK527"/>
  <c r="BK308"/>
  <c r="J244"/>
  <c r="J165"/>
  <c i="3" r="J440"/>
  <c r="J404"/>
  <c r="J349"/>
  <c r="J250"/>
  <c r="J181"/>
  <c r="J101"/>
  <c r="BK437"/>
  <c r="BK364"/>
  <c r="BK280"/>
  <c r="J136"/>
  <c r="J483"/>
  <c r="BK402"/>
  <c r="J329"/>
  <c r="BK223"/>
  <c r="BK121"/>
  <c r="BK453"/>
  <c r="BK419"/>
  <c r="BK375"/>
  <c r="BK294"/>
  <c r="J185"/>
  <c i="4" r="BK118"/>
  <c r="J97"/>
  <c r="BK125"/>
  <c r="J94"/>
  <c r="BK113"/>
  <c r="BK94"/>
  <c i="5" r="BK192"/>
  <c r="BK149"/>
  <c r="BK123"/>
  <c r="J205"/>
  <c r="J171"/>
  <c r="BK116"/>
  <c r="J196"/>
  <c r="BK150"/>
  <c r="BK94"/>
  <c r="BK154"/>
  <c r="J123"/>
  <c i="6" r="J376"/>
  <c r="J344"/>
  <c r="BK327"/>
  <c r="BK300"/>
  <c r="J281"/>
  <c r="J263"/>
  <c r="J223"/>
  <c r="J185"/>
  <c r="BK154"/>
  <c r="J132"/>
  <c r="J118"/>
  <c r="J253"/>
  <c r="J227"/>
  <c r="BK208"/>
  <c r="J181"/>
  <c r="BK167"/>
  <c r="J141"/>
  <c r="J122"/>
  <c r="J378"/>
  <c r="J354"/>
  <c r="BK326"/>
  <c r="BK275"/>
  <c r="J252"/>
  <c r="J232"/>
  <c r="BK211"/>
  <c r="J187"/>
  <c r="J171"/>
  <c r="BK145"/>
  <c r="BK119"/>
  <c r="J98"/>
  <c r="J332"/>
  <c r="BK302"/>
  <c r="BK270"/>
  <c r="J239"/>
  <c r="J213"/>
  <c r="J192"/>
  <c r="BK158"/>
  <c r="BK132"/>
  <c r="J100"/>
  <c i="7" r="BK111"/>
  <c r="BK126"/>
  <c r="J95"/>
  <c r="J107"/>
  <c r="J91"/>
  <c r="BK107"/>
  <c i="8" r="BK107"/>
  <c r="BK110"/>
  <c r="J115"/>
  <c i="9" r="J92"/>
  <c i="12" r="BK94"/>
  <c r="BK96"/>
  <c i="13" r="BK97"/>
  <c r="BK103"/>
  <c i="14" r="BK163"/>
  <c r="BK140"/>
  <c r="J114"/>
  <c r="J90"/>
  <c r="J135"/>
  <c r="BK114"/>
  <c r="J157"/>
  <c r="J140"/>
  <c r="BK117"/>
  <c r="J100"/>
  <c i="15" r="J86"/>
  <c r="J84"/>
  <c i="16" r="BK288"/>
  <c r="J225"/>
  <c r="J337"/>
  <c r="J256"/>
  <c r="BK150"/>
  <c r="BK302"/>
  <c r="BK202"/>
  <c r="J96"/>
  <c r="BK291"/>
  <c r="BK222"/>
  <c r="J155"/>
  <c i="17" r="BK97"/>
  <c i="2" r="J1254"/>
  <c r="BK1192"/>
  <c r="BK1114"/>
  <c r="BK970"/>
  <c r="BK877"/>
  <c r="BK799"/>
  <c r="J658"/>
  <c r="J545"/>
  <c r="BK463"/>
  <c r="BK358"/>
  <c r="J253"/>
  <c r="BK126"/>
  <c r="J1391"/>
  <c r="J1326"/>
  <c r="J1280"/>
  <c r="J1223"/>
  <c r="J1174"/>
  <c r="J1081"/>
  <c r="J1016"/>
  <c r="BK851"/>
  <c r="J758"/>
  <c r="J684"/>
  <c r="BK602"/>
  <c r="J489"/>
  <c r="BK306"/>
  <c r="J205"/>
  <c r="BK1408"/>
  <c r="BK1079"/>
  <c r="BK996"/>
  <c r="J962"/>
  <c r="J889"/>
  <c r="J753"/>
  <c r="J534"/>
  <c r="BK479"/>
  <c r="BK386"/>
  <c r="J292"/>
  <c r="J142"/>
  <c r="J1265"/>
  <c r="BK1177"/>
  <c r="J1099"/>
  <c r="J991"/>
  <c r="BK891"/>
  <c r="J819"/>
  <c r="BK725"/>
  <c r="BK634"/>
  <c r="J448"/>
  <c r="BK312"/>
  <c r="J181"/>
  <c i="3" r="BK428"/>
  <c r="J381"/>
  <c r="J248"/>
  <c r="BK172"/>
  <c r="BK481"/>
  <c r="BK434"/>
  <c r="BK345"/>
  <c r="J294"/>
  <c r="BK215"/>
  <c r="J488"/>
  <c r="BK423"/>
  <c r="J375"/>
  <c r="J226"/>
  <c r="J118"/>
  <c r="BK456"/>
  <c r="BK404"/>
  <c r="J322"/>
  <c r="J253"/>
  <c r="J104"/>
  <c i="4" r="BK104"/>
  <c r="J86"/>
  <c r="J111"/>
  <c r="J125"/>
  <c r="BK107"/>
  <c r="BK85"/>
  <c i="5" r="J162"/>
  <c r="J121"/>
  <c r="J203"/>
  <c r="BK151"/>
  <c r="J105"/>
  <c r="BK162"/>
  <c r="BK96"/>
  <c r="J151"/>
  <c r="J126"/>
  <c i="6" r="BK370"/>
  <c r="J341"/>
  <c r="BK319"/>
  <c r="BK295"/>
  <c r="J277"/>
  <c r="BK245"/>
  <c r="BK217"/>
  <c r="J182"/>
  <c r="BK148"/>
  <c r="J119"/>
  <c r="J259"/>
  <c r="J243"/>
  <c r="BK221"/>
  <c r="J193"/>
  <c r="J172"/>
  <c r="BK151"/>
  <c r="BK126"/>
  <c r="J105"/>
  <c r="BK371"/>
  <c r="BK348"/>
  <c r="BK324"/>
  <c r="J288"/>
  <c r="BK269"/>
  <c r="BK250"/>
  <c r="J222"/>
  <c r="BK193"/>
  <c r="J178"/>
  <c r="BK159"/>
  <c r="J130"/>
  <c r="BK106"/>
  <c r="J338"/>
  <c r="J289"/>
  <c r="BK264"/>
  <c r="J237"/>
  <c r="J216"/>
  <c r="J194"/>
  <c r="BK163"/>
  <c r="J140"/>
  <c r="BK108"/>
  <c i="7" r="BK112"/>
  <c r="BK95"/>
  <c r="BK105"/>
  <c r="BK113"/>
  <c r="J127"/>
  <c r="J109"/>
  <c i="8" r="BK109"/>
  <c r="J114"/>
  <c r="BK90"/>
  <c i="9" r="J103"/>
  <c r="BK103"/>
  <c i="12" r="J92"/>
  <c r="BK104"/>
  <c i="13" r="J100"/>
  <c r="J98"/>
  <c r="J99"/>
  <c i="14" r="J142"/>
  <c r="BK118"/>
  <c r="J97"/>
  <c r="BK156"/>
  <c r="J126"/>
  <c r="J107"/>
  <c r="J141"/>
  <c r="J115"/>
  <c r="BK126"/>
  <c i="15" r="J87"/>
  <c i="16" r="J359"/>
  <c r="BK304"/>
  <c r="J211"/>
  <c r="J327"/>
  <c r="BK253"/>
  <c r="J131"/>
  <c r="J342"/>
  <c r="BK270"/>
  <c r="J173"/>
  <c r="BK332"/>
  <c r="BK225"/>
  <c r="J160"/>
  <c i="17" r="BK99"/>
  <c i="2" r="BK1332"/>
  <c r="J1257"/>
  <c r="J1204"/>
  <c r="BK1092"/>
  <c r="J996"/>
  <c r="BK905"/>
  <c r="BK756"/>
  <c r="J692"/>
  <c r="J551"/>
  <c r="BK432"/>
  <c r="BK321"/>
  <c r="BK223"/>
  <c r="J110"/>
  <c r="BK1394"/>
  <c r="J1348"/>
  <c r="J1323"/>
  <c r="J1288"/>
  <c r="J1237"/>
  <c r="BK1202"/>
  <c r="BK1162"/>
  <c r="BK1059"/>
  <c r="BK950"/>
  <c r="J846"/>
  <c r="BK753"/>
  <c r="J688"/>
  <c r="BK631"/>
  <c r="J492"/>
  <c r="J321"/>
  <c r="BK218"/>
  <c r="BK1417"/>
  <c r="BK1040"/>
  <c r="J965"/>
  <c r="BK875"/>
  <c r="BK734"/>
  <c r="BK658"/>
  <c r="BK393"/>
  <c r="BK315"/>
  <c r="BK181"/>
  <c r="J1310"/>
  <c r="J1242"/>
  <c r="J1178"/>
  <c r="J1124"/>
  <c r="BK1004"/>
  <c r="J894"/>
  <c r="J821"/>
  <c r="J715"/>
  <c r="J532"/>
  <c r="BK361"/>
  <c r="BK275"/>
  <c r="BK198"/>
  <c i="3" r="J470"/>
  <c r="BK409"/>
  <c r="J366"/>
  <c r="BK268"/>
  <c r="J215"/>
  <c r="J113"/>
  <c r="BK440"/>
  <c r="BK351"/>
  <c r="BK298"/>
  <c r="J252"/>
  <c r="BK118"/>
  <c r="BK443"/>
  <c r="J393"/>
  <c r="J332"/>
  <c r="J218"/>
  <c r="BK146"/>
  <c r="J454"/>
  <c r="J412"/>
  <c r="J359"/>
  <c r="J296"/>
  <c r="BK182"/>
  <c i="4" r="BK117"/>
  <c r="BK87"/>
  <c r="J107"/>
  <c r="J126"/>
  <c r="BK114"/>
  <c r="BK101"/>
  <c i="5" r="J156"/>
  <c r="J111"/>
  <c r="J192"/>
  <c r="BK147"/>
  <c r="J113"/>
  <c r="BK182"/>
  <c r="BK98"/>
  <c r="J177"/>
  <c r="BK137"/>
  <c i="6" r="J373"/>
  <c r="BK351"/>
  <c r="BK331"/>
  <c r="J311"/>
  <c r="J283"/>
  <c r="J267"/>
  <c r="J240"/>
  <c r="J207"/>
  <c r="J161"/>
  <c r="BK140"/>
  <c r="J115"/>
  <c r="BK98"/>
  <c r="J371"/>
  <c r="J358"/>
  <c r="BK352"/>
  <c r="BK349"/>
  <c r="BK346"/>
  <c r="J329"/>
  <c r="BK325"/>
  <c r="J317"/>
  <c r="BK310"/>
  <c r="J304"/>
  <c r="BK297"/>
  <c r="BK290"/>
  <c r="BK283"/>
  <c r="J268"/>
  <c r="BK258"/>
  <c r="BK237"/>
  <c r="BK207"/>
  <c r="BK189"/>
  <c r="BK162"/>
  <c r="BK134"/>
  <c r="BK117"/>
  <c r="J370"/>
  <c r="BK358"/>
  <c r="BK329"/>
  <c r="J308"/>
  <c r="J287"/>
  <c r="J266"/>
  <c r="BK233"/>
  <c r="BK215"/>
  <c r="J189"/>
  <c r="BK173"/>
  <c r="J160"/>
  <c r="BK135"/>
  <c r="BK129"/>
  <c r="J117"/>
  <c r="BK102"/>
  <c r="J99"/>
  <c r="BK339"/>
  <c r="J333"/>
  <c r="BK306"/>
  <c r="BK263"/>
  <c r="J250"/>
  <c r="BK226"/>
  <c r="J206"/>
  <c r="BK190"/>
  <c r="J174"/>
  <c r="J144"/>
  <c r="BK127"/>
  <c r="BK104"/>
  <c i="7" r="J117"/>
  <c r="J103"/>
  <c r="BK130"/>
  <c r="J119"/>
  <c r="J90"/>
  <c r="J111"/>
  <c r="BK104"/>
  <c r="J123"/>
  <c r="J114"/>
  <c i="8" r="BK113"/>
  <c r="J102"/>
  <c r="BK115"/>
  <c r="BK99"/>
  <c r="J107"/>
  <c i="9" r="BK98"/>
  <c r="BK94"/>
  <c i="11" r="J94"/>
  <c i="12" r="BK93"/>
  <c r="J98"/>
  <c r="BK92"/>
  <c i="13" r="BK100"/>
  <c r="J92"/>
  <c i="14" r="J162"/>
  <c r="BK139"/>
  <c r="J117"/>
  <c r="J101"/>
  <c r="BK157"/>
  <c r="J134"/>
  <c r="BK108"/>
  <c r="BK113"/>
  <c r="BK89"/>
  <c i="15" r="J88"/>
  <c r="J89"/>
  <c i="16" r="BK355"/>
  <c r="J293"/>
  <c r="BK238"/>
  <c r="BK153"/>
  <c r="J333"/>
  <c r="BK251"/>
  <c r="J147"/>
  <c r="BK327"/>
  <c r="BK293"/>
  <c r="BK211"/>
  <c r="BK155"/>
  <c r="BK333"/>
  <c r="J282"/>
  <c r="BK232"/>
  <c r="J187"/>
  <c r="BK134"/>
  <c i="17" r="J87"/>
  <c i="14" r="BK106"/>
  <c r="BK133"/>
  <c r="BK104"/>
  <c r="BK147"/>
  <c r="BK123"/>
  <c r="BK101"/>
  <c i="15" r="BK90"/>
  <c i="16" r="BK307"/>
  <c r="BK123"/>
  <c r="J230"/>
  <c r="BK110"/>
  <c r="BK317"/>
  <c r="BK228"/>
  <c r="J115"/>
  <c r="J276"/>
  <c r="BK190"/>
  <c r="J123"/>
  <c i="2" r="BK1405"/>
  <c r="J1232"/>
  <c r="BK1160"/>
  <c r="J1054"/>
  <c r="J903"/>
  <c r="BK802"/>
  <c r="BK740"/>
  <c r="J620"/>
  <c r="J476"/>
  <c r="J405"/>
  <c r="J263"/>
  <c r="BK142"/>
  <c r="J1394"/>
  <c r="J1345"/>
  <c r="J1297"/>
  <c r="J1238"/>
  <c r="BK1182"/>
  <c r="BK1101"/>
  <c r="BK1013"/>
  <c r="BK858"/>
  <c r="BK779"/>
  <c r="BK707"/>
  <c r="BK652"/>
  <c r="J569"/>
  <c r="BK395"/>
  <c r="J258"/>
  <c r="J157"/>
  <c r="J1410"/>
  <c r="J999"/>
  <c r="BK955"/>
  <c r="BK894"/>
  <c r="J853"/>
  <c r="J652"/>
  <c r="BK514"/>
  <c r="BK411"/>
  <c r="J295"/>
  <c r="J196"/>
  <c r="BK131"/>
  <c r="BK1215"/>
  <c r="J1162"/>
  <c r="J1006"/>
  <c r="J946"/>
  <c r="J868"/>
  <c r="J781"/>
  <c r="BK677"/>
  <c r="BK476"/>
  <c r="J369"/>
  <c r="J279"/>
  <c r="BK228"/>
  <c i="3" r="J481"/>
  <c r="J431"/>
  <c r="J373"/>
  <c r="J309"/>
  <c r="J239"/>
  <c r="BK466"/>
  <c r="BK383"/>
  <c r="BK311"/>
  <c r="BK244"/>
  <c r="J127"/>
  <c r="BK445"/>
  <c r="BK412"/>
  <c r="J351"/>
  <c r="BK288"/>
  <c r="BK181"/>
  <c r="J443"/>
  <c r="J364"/>
  <c r="BK319"/>
  <c r="BK252"/>
  <c i="4" r="J124"/>
  <c r="J101"/>
  <c r="BK102"/>
  <c r="BK123"/>
  <c r="BK95"/>
  <c i="5" r="BK166"/>
  <c r="BK115"/>
  <c r="J198"/>
  <c r="BK158"/>
  <c r="J109"/>
  <c r="BK190"/>
  <c r="BK109"/>
  <c r="BK174"/>
  <c r="BK130"/>
  <c r="J94"/>
  <c i="6" r="BK356"/>
  <c r="BK332"/>
  <c r="BK314"/>
  <c r="J284"/>
  <c r="J272"/>
  <c r="BK236"/>
  <c r="J215"/>
  <c r="J179"/>
  <c r="BK147"/>
  <c r="BK125"/>
  <c r="BK110"/>
  <c r="J242"/>
  <c r="J219"/>
  <c r="J197"/>
  <c r="BK155"/>
  <c r="BK128"/>
  <c r="J109"/>
  <c r="BK373"/>
  <c r="J347"/>
  <c r="J319"/>
  <c r="J290"/>
  <c r="BK260"/>
  <c r="BK242"/>
  <c r="J224"/>
  <c r="J205"/>
  <c r="J183"/>
  <c r="BK165"/>
  <c r="J133"/>
  <c r="BK100"/>
  <c r="BK343"/>
  <c r="J310"/>
  <c r="BK287"/>
  <c r="BK259"/>
  <c r="J235"/>
  <c r="BK205"/>
  <c r="BK184"/>
  <c r="BK152"/>
  <c r="BK115"/>
  <c i="7" r="J126"/>
  <c r="J106"/>
  <c r="BK91"/>
  <c r="J108"/>
  <c r="J121"/>
  <c r="J96"/>
  <c r="J115"/>
  <c i="8" r="J111"/>
  <c r="J93"/>
  <c r="J97"/>
  <c r="J101"/>
  <c i="9" r="J100"/>
  <c r="BK99"/>
  <c i="12" r="BK97"/>
  <c i="13" r="J91"/>
  <c r="J97"/>
  <c i="14" r="J147"/>
  <c r="BK120"/>
  <c r="J93"/>
  <c r="J153"/>
  <c r="J123"/>
  <c r="J89"/>
  <c r="BK145"/>
  <c r="BK122"/>
  <c r="J92"/>
  <c i="15" r="BK93"/>
  <c r="BK85"/>
  <c i="16" r="J317"/>
  <c r="J246"/>
  <c r="J185"/>
  <c r="J322"/>
  <c r="J228"/>
  <c r="BK361"/>
  <c r="J291"/>
  <c r="BK183"/>
  <c r="J345"/>
  <c r="BK274"/>
  <c r="J197"/>
  <c r="J126"/>
  <c i="17" r="BK89"/>
  <c i="2" r="BK1288"/>
  <c r="BK1223"/>
  <c r="J1182"/>
  <c r="BK1064"/>
  <c r="BK946"/>
  <c r="BK839"/>
  <c r="BK751"/>
  <c r="BK668"/>
  <c r="BK554"/>
  <c r="J415"/>
  <c r="J335"/>
  <c r="BK225"/>
  <c r="BK1419"/>
  <c r="BK1351"/>
  <c r="J1341"/>
  <c r="BK1312"/>
  <c r="BK1257"/>
  <c r="BK1204"/>
  <c r="J1144"/>
  <c r="BK1054"/>
  <c r="BK896"/>
  <c r="BK770"/>
  <c r="J695"/>
  <c r="BK642"/>
  <c r="J508"/>
  <c r="BK335"/>
  <c r="BK230"/>
  <c r="BK154"/>
  <c r="J1112"/>
  <c r="BK1016"/>
  <c r="BK939"/>
  <c r="J828"/>
  <c r="BK687"/>
  <c r="J571"/>
  <c r="J400"/>
  <c r="BK347"/>
  <c r="BK184"/>
  <c r="BK1297"/>
  <c r="J1241"/>
  <c r="BK1190"/>
  <c r="BK1140"/>
  <c r="BK1025"/>
  <c r="J930"/>
  <c r="BK849"/>
  <c r="BK792"/>
  <c r="BK695"/>
  <c r="BK529"/>
  <c r="BK415"/>
  <c r="BK295"/>
  <c r="J236"/>
  <c r="BK110"/>
  <c i="3" r="BK439"/>
  <c r="BK399"/>
  <c r="BK304"/>
  <c r="BK230"/>
  <c r="J146"/>
  <c r="BK470"/>
  <c r="J415"/>
  <c r="BK332"/>
  <c r="BK275"/>
  <c r="BK143"/>
  <c r="BK478"/>
  <c r="BK407"/>
  <c r="BK356"/>
  <c r="BK259"/>
  <c r="BK178"/>
  <c r="BK476"/>
  <c r="BK413"/>
  <c r="J362"/>
  <c r="J285"/>
  <c r="BK175"/>
  <c i="4" r="BK111"/>
  <c r="J90"/>
  <c r="J104"/>
  <c r="BK86"/>
  <c r="BK110"/>
  <c r="BK96"/>
  <c i="5" r="BK186"/>
  <c r="J128"/>
  <c r="BK209"/>
  <c r="J182"/>
  <c r="BK111"/>
  <c r="J184"/>
  <c r="BK113"/>
  <c r="BK180"/>
  <c r="J142"/>
  <c i="6" r="BK378"/>
  <c r="BK355"/>
  <c r="BK333"/>
  <c r="BK312"/>
  <c r="J285"/>
  <c r="J264"/>
  <c r="BK235"/>
  <c r="BK192"/>
  <c r="BK171"/>
  <c r="BK137"/>
  <c r="BK114"/>
  <c r="J248"/>
  <c r="BK232"/>
  <c r="BK206"/>
  <c r="J186"/>
  <c r="J154"/>
  <c r="J129"/>
  <c r="J114"/>
  <c r="J101"/>
  <c r="J359"/>
  <c r="J330"/>
  <c r="J292"/>
  <c r="J274"/>
  <c r="BK244"/>
  <c r="BK213"/>
  <c r="BK181"/>
  <c r="BK172"/>
  <c r="J151"/>
  <c r="BK118"/>
  <c r="BK360"/>
  <c r="J334"/>
  <c r="BK304"/>
  <c r="J271"/>
  <c r="BK257"/>
  <c r="J229"/>
  <c r="J204"/>
  <c r="BK185"/>
  <c r="BK146"/>
  <c r="BK113"/>
  <c i="7" r="BK123"/>
  <c r="J100"/>
  <c r="BK125"/>
  <c r="J92"/>
  <c r="J105"/>
  <c r="BK116"/>
  <c r="BK97"/>
  <c i="8" r="BK97"/>
  <c r="BK102"/>
  <c r="BK98"/>
  <c i="9" r="BK93"/>
  <c i="12" r="J99"/>
  <c r="BK98"/>
  <c i="13" r="J95"/>
  <c r="J96"/>
  <c i="14" r="BK164"/>
  <c r="J145"/>
  <c r="J128"/>
  <c r="J91"/>
  <c r="J138"/>
  <c r="J116"/>
  <c r="J94"/>
  <c r="J152"/>
  <c r="BK125"/>
  <c r="J95"/>
  <c i="15" r="BK91"/>
  <c r="J85"/>
  <c i="16" r="J331"/>
  <c r="J232"/>
  <c r="J117"/>
  <c r="J295"/>
  <c r="J168"/>
  <c r="BK280"/>
  <c r="BK197"/>
  <c r="J110"/>
  <c r="J262"/>
  <c r="BK185"/>
  <c r="BK117"/>
  <c i="17" r="BK92"/>
  <c i="2" r="BK1242"/>
  <c r="J1187"/>
  <c r="J1151"/>
  <c r="J1019"/>
  <c r="BK886"/>
  <c r="BK807"/>
  <c r="J729"/>
  <c r="BK637"/>
  <c r="BK499"/>
  <c r="BK402"/>
  <c r="BK261"/>
  <c r="BK178"/>
  <c r="BK1401"/>
  <c r="BK1365"/>
  <c r="J1343"/>
  <c r="J1317"/>
  <c r="BK1262"/>
  <c r="J1177"/>
  <c r="J1133"/>
  <c r="BK1011"/>
  <c r="J905"/>
  <c r="BK828"/>
  <c r="BK723"/>
  <c r="BK650"/>
  <c r="J564"/>
  <c r="BK372"/>
  <c r="BK244"/>
  <c r="J116"/>
  <c r="BK1099"/>
  <c r="BK980"/>
  <c r="J891"/>
  <c r="J844"/>
  <c r="J704"/>
  <c r="J554"/>
  <c r="J486"/>
  <c r="J358"/>
  <c r="J218"/>
  <c r="BK137"/>
  <c r="J1262"/>
  <c r="J1194"/>
  <c r="J1142"/>
  <c r="BK1081"/>
  <c r="J932"/>
  <c r="J841"/>
  <c r="J751"/>
  <c r="J585"/>
  <c r="J463"/>
  <c r="BK325"/>
  <c r="BK253"/>
  <c r="J126"/>
  <c i="3" r="J445"/>
  <c r="J388"/>
  <c r="J311"/>
  <c r="BK242"/>
  <c r="BK196"/>
  <c r="J476"/>
  <c r="J419"/>
  <c r="J343"/>
  <c r="J290"/>
  <c r="J175"/>
  <c r="BK492"/>
  <c r="J413"/>
  <c r="BK347"/>
  <c r="J261"/>
  <c r="BK187"/>
  <c r="BK113"/>
  <c r="J425"/>
  <c r="BK385"/>
  <c r="BK315"/>
  <c r="BK250"/>
  <c i="4" r="J120"/>
  <c r="J102"/>
  <c r="J129"/>
  <c r="BK92"/>
  <c r="J122"/>
  <c r="J106"/>
  <c i="5" r="J164"/>
  <c r="J119"/>
  <c r="BK207"/>
  <c r="J174"/>
  <c r="BK121"/>
  <c r="BK194"/>
  <c r="BK145"/>
  <c r="J194"/>
  <c r="J143"/>
  <c r="BK107"/>
  <c i="6" r="BK363"/>
  <c r="BK338"/>
  <c r="BK315"/>
  <c r="BK292"/>
  <c r="J231"/>
  <c r="BK212"/>
  <c r="BK175"/>
  <c r="J146"/>
  <c r="J121"/>
  <c r="BK99"/>
  <c r="BK374"/>
  <c r="J365"/>
  <c r="BK361"/>
  <c r="J356"/>
  <c r="J348"/>
  <c r="BK336"/>
  <c r="J327"/>
  <c r="BK321"/>
  <c r="J315"/>
  <c r="BK308"/>
  <c r="J303"/>
  <c r="J293"/>
  <c r="BK288"/>
  <c r="J280"/>
  <c r="BK272"/>
  <c r="J260"/>
  <c r="J244"/>
  <c r="J214"/>
  <c r="BK200"/>
  <c r="BK179"/>
  <c r="BK156"/>
  <c r="J139"/>
  <c r="BK121"/>
  <c r="J106"/>
  <c r="BK353"/>
  <c r="J314"/>
  <c r="BK278"/>
  <c r="BK268"/>
  <c r="BK243"/>
  <c r="BK223"/>
  <c r="BK194"/>
  <c r="BK177"/>
  <c r="BK164"/>
  <c r="J147"/>
  <c i="2" r="BK1336"/>
  <c r="BK1265"/>
  <c r="BK1225"/>
  <c r="J1186"/>
  <c r="J1135"/>
  <c r="J1009"/>
  <c r="BK914"/>
  <c r="BK868"/>
  <c r="J797"/>
  <c r="J731"/>
  <c r="J650"/>
  <c r="BK520"/>
  <c r="BK446"/>
  <c r="J411"/>
  <c r="J315"/>
  <c r="J233"/>
  <c r="J131"/>
  <c r="J1413"/>
  <c r="J1365"/>
  <c r="J1336"/>
  <c r="BK1323"/>
  <c r="BK1305"/>
  <c r="BK1260"/>
  <c r="BK1234"/>
  <c r="BK1178"/>
  <c r="BK1124"/>
  <c r="BK1056"/>
  <c r="BK932"/>
  <c r="J861"/>
  <c r="BK797"/>
  <c r="BK704"/>
  <c r="J680"/>
  <c r="BK620"/>
  <c r="J556"/>
  <c r="BK400"/>
  <c r="BK304"/>
  <c r="BK215"/>
  <c i="1" r="AS60"/>
  <c i="2" r="J867"/>
  <c r="BK821"/>
  <c r="BK758"/>
  <c r="J582"/>
  <c r="BK497"/>
  <c r="J325"/>
  <c r="J230"/>
  <c r="J139"/>
  <c r="BK1280"/>
  <c r="BK1238"/>
  <c r="BK1186"/>
  <c r="BK1151"/>
  <c r="J1092"/>
  <c r="J1022"/>
  <c r="J914"/>
  <c r="BK844"/>
  <c r="J784"/>
  <c r="J723"/>
  <c r="J613"/>
  <c r="BK489"/>
  <c r="BK377"/>
  <c r="J318"/>
  <c r="J242"/>
  <c r="J193"/>
  <c i="3" r="J478"/>
  <c r="J437"/>
  <c r="BK393"/>
  <c r="BK325"/>
  <c r="BK261"/>
  <c r="BK220"/>
  <c r="J151"/>
  <c r="J471"/>
  <c r="J421"/>
  <c r="J385"/>
  <c r="BK335"/>
  <c r="J277"/>
  <c r="J247"/>
  <c r="J153"/>
  <c r="J489"/>
  <c r="BK448"/>
  <c r="J406"/>
  <c r="BK353"/>
  <c r="J242"/>
  <c r="BK208"/>
  <c r="BK140"/>
  <c r="BK459"/>
  <c r="J439"/>
  <c r="J410"/>
  <c r="BK327"/>
  <c r="BK307"/>
  <c r="BK255"/>
  <c r="J140"/>
  <c i="4" r="BK115"/>
  <c r="J103"/>
  <c r="BK88"/>
  <c r="J114"/>
  <c r="J93"/>
  <c r="BK124"/>
  <c r="BK108"/>
  <c i="8" r="BK101"/>
  <c r="BK91"/>
  <c r="J95"/>
  <c r="J100"/>
  <c i="9" r="BK92"/>
  <c r="J106"/>
  <c r="BK102"/>
  <c r="J99"/>
  <c r="J98"/>
  <c r="BK95"/>
  <c i="10" r="BK105"/>
  <c r="J94"/>
  <c r="BK90"/>
  <c r="J101"/>
  <c r="J93"/>
  <c r="J91"/>
  <c r="J103"/>
  <c r="J97"/>
  <c r="BK94"/>
  <c r="BK99"/>
  <c i="11" r="J99"/>
  <c r="J93"/>
  <c r="BK101"/>
  <c r="J95"/>
  <c i="12" r="BK103"/>
  <c i="13" r="J93"/>
  <c r="BK94"/>
  <c i="14" r="J160"/>
  <c r="BK130"/>
  <c r="BK100"/>
  <c r="BK144"/>
  <c r="BK115"/>
  <c r="BK158"/>
  <c r="J139"/>
  <c r="BK112"/>
  <c i="15" r="BK89"/>
  <c i="16" r="J332"/>
  <c r="BK244"/>
  <c r="J175"/>
  <c r="J309"/>
  <c r="J178"/>
  <c r="BK359"/>
  <c r="J288"/>
  <c r="J208"/>
  <c r="BK347"/>
  <c r="BK264"/>
  <c r="BK181"/>
  <c i="17" r="J102"/>
  <c i="2" r="J1278"/>
  <c r="J1206"/>
  <c r="BK1144"/>
  <c r="J1025"/>
  <c r="BK921"/>
  <c r="BK812"/>
  <c r="BK762"/>
  <c r="J655"/>
  <c r="BK545"/>
  <c r="J458"/>
  <c r="J352"/>
  <c r="BK239"/>
  <c r="J1424"/>
  <c r="BK1357"/>
  <c r="BK1341"/>
  <c r="BK1321"/>
  <c r="BK1267"/>
  <c r="J1231"/>
  <c r="J1153"/>
  <c r="J1064"/>
  <c r="J955"/>
  <c r="J865"/>
  <c r="J807"/>
  <c r="J687"/>
  <c r="BK613"/>
  <c r="BK471"/>
  <c r="J308"/>
  <c r="J223"/>
  <c r="J137"/>
  <c r="J1114"/>
  <c r="J1045"/>
  <c r="J975"/>
  <c r="BK883"/>
  <c r="BK731"/>
  <c r="J697"/>
  <c r="BK569"/>
  <c r="BK466"/>
  <c r="J323"/>
  <c r="J172"/>
  <c r="BK1317"/>
  <c r="BK1278"/>
  <c r="BK1181"/>
  <c r="BK1135"/>
  <c r="BK1071"/>
  <c r="J886"/>
  <c r="J851"/>
  <c r="J762"/>
  <c r="J642"/>
  <c r="J497"/>
  <c r="J407"/>
  <c r="J301"/>
  <c r="BK205"/>
  <c i="3" r="J464"/>
  <c r="J397"/>
  <c r="J275"/>
  <c r="J223"/>
  <c r="BK149"/>
  <c r="BK474"/>
  <c r="J417"/>
  <c r="J337"/>
  <c r="BK296"/>
  <c r="J220"/>
  <c r="BK110"/>
  <c r="BK433"/>
  <c r="BK381"/>
  <c r="J339"/>
  <c r="BK237"/>
  <c r="BK153"/>
  <c r="J477"/>
  <c r="J433"/>
  <c r="BK406"/>
  <c r="J345"/>
  <c r="J280"/>
  <c r="BK161"/>
  <c i="4" r="J113"/>
  <c r="BK91"/>
  <c r="J115"/>
  <c r="BK89"/>
  <c r="BK120"/>
  <c r="J99"/>
  <c i="5" r="J211"/>
  <c r="J137"/>
  <c r="J101"/>
  <c r="J190"/>
  <c r="BK142"/>
  <c r="J207"/>
  <c r="J158"/>
  <c r="BK200"/>
  <c r="J145"/>
  <c r="J112"/>
  <c i="6" r="BK365"/>
  <c r="BK340"/>
  <c r="BK307"/>
  <c r="J278"/>
  <c r="J246"/>
  <c r="BK219"/>
  <c r="J190"/>
  <c r="J164"/>
  <c r="BK136"/>
  <c r="BK112"/>
  <c r="BK246"/>
  <c r="J233"/>
  <c r="J202"/>
  <c r="BK191"/>
  <c r="BK174"/>
  <c r="J150"/>
  <c r="J125"/>
  <c r="BK103"/>
  <c r="J360"/>
  <c r="J336"/>
  <c r="J300"/>
  <c r="J270"/>
  <c r="J245"/>
  <c r="J220"/>
  <c r="J200"/>
  <c r="BK180"/>
  <c r="J162"/>
  <c r="BK139"/>
  <c r="J108"/>
  <c r="J352"/>
  <c r="BK323"/>
  <c r="J294"/>
  <c r="BK266"/>
  <c r="BK256"/>
  <c r="BK228"/>
  <c r="J195"/>
  <c r="J165"/>
  <c r="J138"/>
  <c r="J112"/>
  <c i="7" r="J118"/>
  <c r="J98"/>
  <c r="J122"/>
  <c r="J130"/>
  <c r="BK103"/>
  <c r="BK121"/>
  <c r="BK100"/>
  <c i="8" r="BK105"/>
  <c r="J90"/>
  <c r="BK96"/>
  <c i="9" r="J95"/>
  <c r="J93"/>
  <c i="12" r="J103"/>
  <c r="J94"/>
  <c i="13" r="BK104"/>
  <c r="J101"/>
  <c i="14" r="BK151"/>
  <c r="BK129"/>
  <c r="BK103"/>
  <c r="J161"/>
  <c r="J130"/>
  <c r="BK105"/>
  <c r="J155"/>
  <c r="BK131"/>
  <c r="BK110"/>
  <c i="15" r="BK96"/>
  <c r="J93"/>
  <c i="16" r="BK350"/>
  <c r="BK276"/>
  <c r="J134"/>
  <c r="J286"/>
  <c r="J107"/>
  <c r="BK322"/>
  <c r="BK282"/>
  <c r="J264"/>
  <c r="BK126"/>
  <c r="J307"/>
  <c r="J251"/>
  <c r="BK173"/>
  <c i="17" r="J99"/>
  <c r="BK87"/>
  <c i="2" r="J1234"/>
  <c r="J1164"/>
  <c r="BK1022"/>
  <c r="BK912"/>
  <c r="J809"/>
  <c r="J734"/>
  <c r="J600"/>
  <c r="J479"/>
  <c r="J393"/>
  <c r="J273"/>
  <c r="J198"/>
  <c r="BK1410"/>
  <c r="J1370"/>
  <c r="J1321"/>
  <c r="BK1270"/>
  <c r="J1235"/>
  <c r="BK1187"/>
  <c r="BK1126"/>
  <c r="J1004"/>
  <c r="J912"/>
  <c r="J799"/>
  <c r="BK718"/>
  <c r="BK655"/>
  <c r="BK566"/>
  <c r="J402"/>
  <c r="J261"/>
  <c r="J113"/>
  <c r="BK1131"/>
  <c r="BK1048"/>
  <c r="J973"/>
  <c r="BK865"/>
  <c r="BK729"/>
  <c r="J671"/>
  <c r="J527"/>
  <c r="BK318"/>
  <c r="J169"/>
  <c r="J1315"/>
  <c r="BK1231"/>
  <c r="J1158"/>
  <c r="BK1073"/>
  <c r="BK959"/>
  <c r="BK831"/>
  <c r="J768"/>
  <c r="BK664"/>
  <c r="J499"/>
  <c r="J372"/>
  <c r="BK273"/>
  <c r="BK196"/>
  <c i="3" r="BK462"/>
  <c r="BK417"/>
  <c r="BK339"/>
  <c r="J257"/>
  <c r="BK201"/>
  <c r="BK136"/>
  <c r="BK446"/>
  <c r="BK379"/>
  <c r="BK309"/>
  <c r="BK232"/>
  <c r="J121"/>
  <c r="J442"/>
  <c r="J390"/>
  <c r="J304"/>
  <c r="BK185"/>
  <c r="BK104"/>
  <c r="J448"/>
  <c r="BK388"/>
  <c r="BK343"/>
  <c r="J268"/>
  <c i="4" r="J123"/>
  <c r="BK100"/>
  <c r="J118"/>
  <c r="BK90"/>
  <c r="BK116"/>
  <c r="BK103"/>
  <c i="5" r="BK198"/>
  <c r="J147"/>
  <c r="BK112"/>
  <c r="BK196"/>
  <c r="BK168"/>
  <c r="BK119"/>
  <c r="BK211"/>
  <c r="BK143"/>
  <c r="J168"/>
  <c r="BK105"/>
  <c i="6" r="J361"/>
  <c r="J346"/>
  <c r="BK330"/>
  <c r="BK298"/>
  <c r="BK271"/>
  <c r="J221"/>
  <c r="BK187"/>
  <c r="J167"/>
  <c r="BK144"/>
  <c r="J116"/>
  <c r="J255"/>
  <c r="J236"/>
  <c r="J211"/>
  <c r="J201"/>
  <c r="BK176"/>
  <c r="BK157"/>
  <c r="BK143"/>
  <c r="BK123"/>
  <c r="J374"/>
  <c r="J366"/>
  <c r="J339"/>
  <c r="BK318"/>
  <c r="J279"/>
  <c r="BK265"/>
  <c r="BK230"/>
  <c r="BK201"/>
  <c r="J184"/>
  <c r="J163"/>
  <c r="J134"/>
  <c r="BK109"/>
  <c r="J353"/>
  <c r="BK328"/>
  <c r="BK311"/>
  <c r="J249"/>
  <c r="J208"/>
  <c r="J177"/>
  <c r="J156"/>
  <c r="BK133"/>
  <c r="J103"/>
  <c i="7" r="J116"/>
  <c r="BK92"/>
  <c r="BK120"/>
  <c r="BK122"/>
  <c r="BK102"/>
  <c r="BK119"/>
  <c i="8" r="BK112"/>
  <c r="J92"/>
  <c r="J112"/>
  <c r="BK93"/>
  <c i="9" r="BK107"/>
  <c i="12" r="J101"/>
  <c r="BK99"/>
  <c i="13" r="BK90"/>
  <c i="14" r="J158"/>
  <c r="J133"/>
  <c r="J112"/>
  <c r="BK162"/>
  <c r="J132"/>
  <c r="J102"/>
  <c r="J156"/>
  <c r="BK135"/>
  <c r="BK109"/>
  <c i="15" r="J95"/>
  <c r="J91"/>
  <c r="BK87"/>
  <c i="16" r="J284"/>
  <c r="J222"/>
  <c r="BK342"/>
  <c r="BK235"/>
  <c r="BK96"/>
  <c r="J320"/>
  <c r="J238"/>
  <c r="BK147"/>
  <c r="BK295"/>
  <c r="J202"/>
  <c r="BK131"/>
  <c i="17" r="J92"/>
  <c i="2" r="J1267"/>
  <c r="BK1229"/>
  <c r="BK1183"/>
  <c r="J1121"/>
  <c r="BK965"/>
  <c r="BK856"/>
  <c r="BK781"/>
  <c r="BK661"/>
  <c r="J514"/>
  <c r="BK448"/>
  <c r="J342"/>
  <c r="BK236"/>
  <c r="J1417"/>
  <c r="J1357"/>
  <c r="BK1334"/>
  <c r="BK1307"/>
  <c r="J1277"/>
  <c r="J1225"/>
  <c r="J1183"/>
  <c r="J1071"/>
  <c r="BK983"/>
  <c r="J881"/>
  <c r="BK784"/>
  <c r="BK697"/>
  <c r="J668"/>
  <c r="BK571"/>
  <c r="J446"/>
  <c r="BK270"/>
  <c r="J159"/>
  <c r="J1408"/>
  <c r="J1066"/>
  <c r="BK994"/>
  <c r="BK923"/>
  <c r="BK760"/>
  <c r="BK684"/>
  <c r="J522"/>
  <c r="BK442"/>
  <c r="BK342"/>
  <c r="BK233"/>
  <c r="J1319"/>
  <c r="BK1211"/>
  <c r="J1160"/>
  <c r="J1056"/>
  <c r="J968"/>
  <c r="J877"/>
  <c r="J802"/>
  <c r="J637"/>
  <c r="BK481"/>
  <c r="J374"/>
  <c r="J282"/>
  <c r="J239"/>
  <c r="J107"/>
  <c i="3" r="BK401"/>
  <c r="J347"/>
  <c r="J255"/>
  <c r="J143"/>
  <c r="J468"/>
  <c r="J409"/>
  <c r="J315"/>
  <c r="BK218"/>
  <c r="BK133"/>
  <c r="BK464"/>
  <c r="BK427"/>
  <c r="J377"/>
  <c r="BK247"/>
  <c r="J172"/>
  <c r="BK471"/>
  <c r="J446"/>
  <c r="BK397"/>
  <c r="J341"/>
  <c r="J288"/>
  <c r="J130"/>
  <c i="4" r="J95"/>
  <c r="J112"/>
  <c r="J87"/>
  <c r="J109"/>
  <c i="5" r="BK177"/>
  <c r="BK126"/>
  <c r="J214"/>
  <c r="BK184"/>
  <c r="J139"/>
  <c r="BK205"/>
  <c r="BK164"/>
  <c r="J114"/>
  <c r="J150"/>
  <c r="J116"/>
  <c i="6" r="BK368"/>
  <c r="J345"/>
  <c r="J324"/>
  <c r="J302"/>
  <c r="BK273"/>
  <c r="BK253"/>
  <c r="BK218"/>
  <c r="BK183"/>
  <c r="BK150"/>
  <c r="J131"/>
  <c r="J113"/>
  <c r="BK376"/>
  <c r="J363"/>
  <c r="BK359"/>
  <c r="J355"/>
  <c r="J350"/>
  <c r="J337"/>
  <c r="J326"/>
  <c r="J318"/>
  <c r="J312"/>
  <c r="J307"/>
  <c r="BK299"/>
  <c r="J295"/>
  <c r="BK284"/>
  <c r="BK276"/>
  <c r="BK262"/>
  <c r="J256"/>
  <c r="BK240"/>
  <c r="BK220"/>
  <c r="BK203"/>
  <c r="J168"/>
  <c r="J148"/>
  <c r="BK124"/>
  <c r="J110"/>
  <c r="BK377"/>
  <c r="J340"/>
  <c r="J298"/>
  <c r="J273"/>
  <c r="BK255"/>
  <c r="BK231"/>
  <c r="J203"/>
  <c r="BK182"/>
  <c r="BK131"/>
  <c r="BK122"/>
  <c r="BK107"/>
  <c r="BK357"/>
  <c r="BK337"/>
  <c r="J322"/>
  <c r="J299"/>
  <c r="BK285"/>
  <c r="J269"/>
  <c r="BK254"/>
  <c r="J230"/>
  <c r="BK214"/>
  <c r="BK202"/>
  <c r="BK168"/>
  <c r="J155"/>
  <c r="BK111"/>
  <c i="7" r="BK124"/>
  <c r="BK110"/>
  <c r="J97"/>
  <c r="J124"/>
  <c r="BK98"/>
  <c r="BK114"/>
  <c r="BK106"/>
  <c r="J101"/>
  <c r="J120"/>
  <c r="J102"/>
  <c i="8" r="J110"/>
  <c r="J98"/>
  <c r="J109"/>
  <c r="J91"/>
  <c r="J99"/>
  <c i="9" r="J102"/>
  <c r="J91"/>
  <c i="11" r="J97"/>
  <c i="12" r="BK102"/>
  <c r="J102"/>
  <c i="13" r="BK105"/>
  <c r="BK92"/>
  <c r="J102"/>
  <c i="14" r="BK154"/>
  <c r="J144"/>
  <c r="BK132"/>
  <c r="J109"/>
  <c r="BK92"/>
  <c r="BK150"/>
  <c r="J125"/>
  <c r="J106"/>
  <c r="BK93"/>
  <c r="BK99"/>
  <c i="15" r="J94"/>
  <c r="J92"/>
  <c r="BK84"/>
  <c i="16" r="BK337"/>
  <c r="BK279"/>
  <c r="J218"/>
  <c r="BK107"/>
  <c r="J302"/>
  <c r="J193"/>
  <c r="BK352"/>
  <c r="BK309"/>
  <c r="J274"/>
  <c r="BK193"/>
  <c r="BK141"/>
  <c r="BK330"/>
  <c r="BK267"/>
  <c r="BK178"/>
  <c r="BK99"/>
  <c i="17" r="J94"/>
  <c i="2" r="J1300"/>
  <c r="BK1237"/>
  <c r="BK1194"/>
  <c r="BK1153"/>
  <c r="BK1086"/>
  <c r="J988"/>
  <c r="BK889"/>
  <c r="BK804"/>
  <c r="J745"/>
  <c r="J709"/>
  <c r="J591"/>
  <c r="BK492"/>
  <c r="J424"/>
  <c r="BK337"/>
  <c r="J270"/>
  <c r="BK157"/>
  <c r="J1422"/>
  <c r="BK1391"/>
  <c r="BK1343"/>
  <c r="BK1319"/>
  <c r="BK1291"/>
  <c r="BK1241"/>
  <c r="J1208"/>
  <c r="BK1169"/>
  <c r="BK1066"/>
  <c r="BK1009"/>
  <c r="BK944"/>
  <c r="BK903"/>
  <c r="J826"/>
  <c r="J756"/>
  <c r="J661"/>
  <c r="BK600"/>
  <c r="J481"/>
  <c r="J330"/>
  <c r="BK242"/>
  <c r="BK165"/>
  <c r="J1035"/>
  <c r="BK991"/>
  <c r="J970"/>
  <c r="J942"/>
  <c r="J859"/>
  <c r="J727"/>
  <c r="BK690"/>
  <c r="BK645"/>
  <c r="J520"/>
  <c r="J471"/>
  <c r="J377"/>
  <c r="J312"/>
  <c r="J215"/>
  <c r="J1405"/>
  <c r="J1270"/>
  <c r="J1229"/>
  <c r="BK1174"/>
  <c r="BK1133"/>
  <c r="J1061"/>
  <c r="J980"/>
  <c r="J883"/>
  <c r="J832"/>
  <c r="BK764"/>
  <c r="BK712"/>
  <c r="BK534"/>
  <c r="J432"/>
  <c r="J337"/>
  <c r="J277"/>
  <c r="J225"/>
  <c r="J151"/>
  <c i="3" r="BK457"/>
  <c r="BK425"/>
  <c r="J356"/>
  <c r="BK273"/>
  <c r="J244"/>
  <c r="J206"/>
  <c r="BK127"/>
  <c r="J457"/>
  <c r="BK377"/>
  <c r="BK322"/>
  <c r="BK265"/>
  <c r="J230"/>
  <c r="BK130"/>
  <c r="J486"/>
  <c r="BK436"/>
  <c r="BK368"/>
  <c r="J292"/>
  <c r="BK227"/>
  <c r="J182"/>
  <c r="J107"/>
  <c r="J474"/>
  <c r="BK415"/>
  <c r="J383"/>
  <c r="J353"/>
  <c r="BK277"/>
  <c r="J237"/>
  <c r="BK101"/>
  <c i="4" r="J110"/>
  <c r="BK93"/>
  <c r="BK122"/>
  <c r="BK98"/>
  <c r="J88"/>
  <c r="J117"/>
  <c r="J105"/>
  <c i="8" r="J96"/>
  <c r="J103"/>
  <c r="J106"/>
  <c r="BK92"/>
  <c i="9" r="BK96"/>
  <c r="J107"/>
  <c r="BK104"/>
  <c r="BK100"/>
  <c r="J97"/>
  <c r="BK91"/>
  <c i="10" r="BK100"/>
  <c r="J96"/>
  <c r="BK91"/>
  <c r="J102"/>
  <c r="BK92"/>
  <c r="BK104"/>
  <c r="BK102"/>
  <c r="J100"/>
  <c r="BK96"/>
  <c r="J90"/>
  <c r="BK98"/>
  <c i="11" r="BK100"/>
  <c r="J96"/>
  <c r="J92"/>
  <c r="J100"/>
  <c r="BK96"/>
  <c r="BK93"/>
  <c r="BK94"/>
  <c r="J101"/>
  <c r="BK99"/>
  <c r="BK95"/>
  <c i="12" r="J97"/>
  <c r="BK100"/>
  <c r="BK91"/>
  <c i="13" r="BK99"/>
  <c r="J104"/>
  <c r="J103"/>
  <c i="14" r="BK149"/>
  <c r="BK138"/>
  <c r="J121"/>
  <c r="J110"/>
  <c r="BK160"/>
  <c r="BK136"/>
  <c r="J129"/>
  <c r="BK97"/>
  <c r="J154"/>
  <c r="BK128"/>
  <c r="BK94"/>
  <c i="15" r="BK92"/>
  <c i="16" r="BK345"/>
  <c r="J270"/>
  <c r="J214"/>
  <c r="BK335"/>
  <c r="BK272"/>
  <c r="J93"/>
  <c r="J300"/>
  <c r="J267"/>
  <c r="J190"/>
  <c r="J325"/>
  <c r="J244"/>
  <c r="J171"/>
  <c i="17" r="J89"/>
  <c i="2" r="J1260"/>
  <c r="J1212"/>
  <c r="J1181"/>
  <c r="J1104"/>
  <c r="J994"/>
  <c r="BK853"/>
  <c r="BK727"/>
  <c r="BK556"/>
  <c r="J442"/>
  <c r="BK323"/>
  <c r="BK190"/>
  <c r="BK1413"/>
  <c r="J1351"/>
  <c r="J1334"/>
  <c r="BK1315"/>
  <c r="BK1279"/>
  <c r="BK1212"/>
  <c r="J1172"/>
  <c r="J1073"/>
  <c r="BK1006"/>
  <c r="J939"/>
  <c r="J764"/>
  <c r="BK692"/>
  <c r="J634"/>
  <c r="J495"/>
  <c r="BK369"/>
  <c r="J202"/>
  <c r="J1140"/>
  <c r="J1093"/>
  <c r="BK988"/>
  <c r="BK862"/>
  <c r="BK809"/>
  <c r="BK680"/>
  <c r="J529"/>
  <c r="J381"/>
  <c r="BK263"/>
  <c r="J1305"/>
  <c r="BK1235"/>
  <c r="BK1170"/>
  <c r="BK1119"/>
  <c r="BK1035"/>
  <c r="J978"/>
  <c r="BK826"/>
  <c r="BK736"/>
  <c r="BK564"/>
  <c r="BK458"/>
  <c r="J347"/>
  <c r="BK258"/>
  <c r="BK116"/>
  <c i="3" r="BK454"/>
  <c r="J423"/>
  <c r="BK337"/>
  <c r="J262"/>
  <c r="BK206"/>
  <c r="BK138"/>
  <c r="J450"/>
  <c r="J401"/>
  <c r="J325"/>
  <c r="J259"/>
  <c r="J161"/>
  <c r="BK489"/>
  <c r="J428"/>
  <c r="BK366"/>
  <c r="BK248"/>
  <c r="J196"/>
  <c r="J110"/>
  <c r="BK468"/>
  <c r="BK390"/>
  <c r="BK329"/>
  <c r="J265"/>
  <c r="J133"/>
  <c i="4" r="BK106"/>
  <c r="J85"/>
  <c r="BK109"/>
  <c r="J84"/>
  <c r="J100"/>
  <c r="J91"/>
  <c i="5" r="J160"/>
  <c r="BK133"/>
  <c r="BK214"/>
  <c r="J186"/>
  <c r="J130"/>
  <c r="BK101"/>
  <c r="J180"/>
  <c r="J115"/>
  <c r="BK188"/>
  <c r="J133"/>
  <c i="6" r="J369"/>
  <c r="J349"/>
  <c r="J323"/>
  <c r="BK293"/>
  <c r="J265"/>
  <c r="BK227"/>
  <c r="BK209"/>
  <c r="BK170"/>
  <c r="BK141"/>
  <c r="BK120"/>
  <c r="J257"/>
  <c r="J238"/>
  <c r="J212"/>
  <c r="J199"/>
  <c r="BK178"/>
  <c r="BK161"/>
  <c r="BK138"/>
  <c r="BK116"/>
  <c r="J368"/>
  <c r="BK341"/>
  <c r="BK313"/>
  <c r="BK294"/>
  <c r="BK267"/>
  <c r="BK248"/>
  <c r="BK229"/>
  <c r="J191"/>
  <c r="J176"/>
  <c r="J157"/>
  <c r="J128"/>
  <c r="J104"/>
  <c r="BK335"/>
  <c r="J316"/>
  <c r="BK280"/>
  <c r="BK251"/>
  <c r="J218"/>
  <c r="BK199"/>
  <c r="J173"/>
  <c r="J145"/>
  <c r="BK105"/>
  <c i="7" r="BK115"/>
  <c r="BK93"/>
  <c r="BK129"/>
  <c r="J99"/>
  <c r="J112"/>
  <c r="BK118"/>
  <c r="J94"/>
  <c i="8" r="BK100"/>
  <c r="J104"/>
  <c r="J108"/>
  <c i="9" r="BK106"/>
  <c r="BK105"/>
  <c i="12" r="J104"/>
  <c r="BK101"/>
  <c i="13" r="J94"/>
  <c r="J90"/>
  <c i="14" r="BK155"/>
  <c r="BK134"/>
  <c r="J108"/>
  <c r="BK142"/>
  <c r="J119"/>
  <c r="BK95"/>
  <c r="J149"/>
  <c r="J127"/>
  <c r="J103"/>
  <c i="15" r="J90"/>
  <c r="BK88"/>
  <c i="16" r="J335"/>
  <c r="J235"/>
  <c r="J352"/>
  <c r="J304"/>
  <c r="BK171"/>
  <c r="J355"/>
  <c r="J272"/>
  <c r="BK218"/>
  <c r="J158"/>
  <c r="BK331"/>
  <c r="BK256"/>
  <c r="J183"/>
  <c r="BK115"/>
  <c i="2" r="BK1303"/>
  <c r="BK1271"/>
  <c r="BK1208"/>
  <c r="BK1142"/>
  <c r="BK999"/>
  <c r="J862"/>
  <c r="J779"/>
  <c r="J725"/>
  <c r="J631"/>
  <c r="BK502"/>
  <c r="BK434"/>
  <c r="J306"/>
  <c r="BK175"/>
  <c r="J1396"/>
  <c r="BK1345"/>
  <c r="J1332"/>
  <c r="J1303"/>
  <c r="J1247"/>
  <c r="BK1158"/>
  <c r="BK1061"/>
  <c r="BK973"/>
  <c r="BK942"/>
  <c r="J831"/>
  <c r="BK745"/>
  <c r="J673"/>
  <c r="BK582"/>
  <c r="J434"/>
  <c r="BK277"/>
  <c r="BK172"/>
  <c r="J1419"/>
  <c r="J1101"/>
  <c r="J983"/>
  <c r="J950"/>
  <c r="J856"/>
  <c r="BK709"/>
  <c r="J602"/>
  <c r="J502"/>
  <c r="BK366"/>
  <c r="J247"/>
  <c r="BK107"/>
  <c r="BK1247"/>
  <c r="BK1206"/>
  <c r="BK1121"/>
  <c r="J1059"/>
  <c r="BK881"/>
  <c r="J760"/>
  <c r="J566"/>
  <c r="BK486"/>
  <c r="BK330"/>
  <c r="BK247"/>
  <c r="BK139"/>
  <c i="3" r="J453"/>
  <c r="J407"/>
  <c r="BK362"/>
  <c r="BK285"/>
  <c r="J208"/>
  <c r="J459"/>
  <c r="J399"/>
  <c r="J319"/>
  <c r="BK253"/>
  <c r="J163"/>
  <c r="J492"/>
  <c r="BK430"/>
  <c r="BK341"/>
  <c r="BK239"/>
  <c r="BK151"/>
  <c r="J462"/>
  <c r="J434"/>
  <c r="BK373"/>
  <c r="J298"/>
  <c r="J201"/>
  <c i="4" r="J116"/>
  <c r="J96"/>
  <c r="BK126"/>
  <c r="BK97"/>
  <c r="J121"/>
  <c r="J92"/>
  <c i="5" r="BK171"/>
  <c r="BK135"/>
  <c r="J107"/>
  <c r="J188"/>
  <c r="J135"/>
  <c r="BK203"/>
  <c r="J154"/>
  <c r="J209"/>
  <c r="J149"/>
  <c r="BK114"/>
  <c i="6" r="BK366"/>
  <c r="J335"/>
  <c r="J325"/>
  <c r="BK303"/>
  <c r="BK282"/>
  <c r="J261"/>
  <c r="BK224"/>
  <c r="J210"/>
  <c r="BK160"/>
  <c r="BK130"/>
  <c r="J111"/>
  <c r="BK239"/>
  <c r="BK216"/>
  <c r="J198"/>
  <c r="BK166"/>
  <c r="J137"/>
  <c r="J120"/>
  <c r="J343"/>
  <c r="J309"/>
  <c r="BK277"/>
  <c r="J254"/>
  <c r="BK225"/>
  <c r="BK204"/>
  <c r="BK188"/>
  <c r="J166"/>
  <c r="J143"/>
  <c r="J124"/>
  <c r="BK101"/>
  <c r="BK344"/>
  <c r="BK317"/>
  <c r="J297"/>
  <c r="BK281"/>
  <c r="BK252"/>
  <c r="J225"/>
  <c r="BK198"/>
  <c r="BK169"/>
  <c r="J126"/>
  <c i="7" r="BK128"/>
  <c r="BK109"/>
  <c r="J128"/>
  <c r="BK96"/>
  <c r="BK108"/>
  <c r="BK94"/>
  <c r="BK101"/>
  <c i="8" r="BK104"/>
  <c r="BK108"/>
  <c r="BK103"/>
  <c i="9" r="BK97"/>
  <c r="J94"/>
  <c i="12" r="BK90"/>
  <c r="J90"/>
  <c i="13" r="BK91"/>
  <c r="J105"/>
  <c i="14" r="BK152"/>
  <c r="J131"/>
  <c r="BK107"/>
  <c r="BK146"/>
  <c r="J122"/>
  <c r="BK161"/>
  <c r="J146"/>
  <c r="J120"/>
  <c r="BK102"/>
  <c i="15" r="BK94"/>
  <c i="16" r="J339"/>
  <c r="BK262"/>
  <c r="BK160"/>
  <c r="BK305"/>
  <c r="BK187"/>
  <c r="J361"/>
  <c r="J297"/>
  <c r="BK214"/>
  <c r="J350"/>
  <c r="BK320"/>
  <c r="BK246"/>
  <c r="BK175"/>
  <c i="17" r="BK102"/>
  <c i="2" r="J1291"/>
  <c r="J1217"/>
  <c r="J1170"/>
  <c r="J1048"/>
  <c r="BK930"/>
  <c r="BK819"/>
  <c r="J736"/>
  <c r="J593"/>
  <c r="J474"/>
  <c r="J386"/>
  <c r="BK290"/>
  <c r="J154"/>
  <c r="BK1375"/>
  <c r="BK1329"/>
  <c r="BK1300"/>
  <c r="BK1248"/>
  <c r="J1215"/>
  <c r="J1086"/>
  <c r="BK1030"/>
  <c r="J937"/>
  <c r="BK859"/>
  <c r="BK766"/>
  <c r="J677"/>
  <c r="BK593"/>
  <c r="BK405"/>
  <c r="BK301"/>
  <c r="BK193"/>
  <c r="BK1424"/>
  <c r="J1126"/>
  <c r="J1013"/>
  <c r="J948"/>
  <c r="BK861"/>
  <c r="BK715"/>
  <c r="J580"/>
  <c r="BK508"/>
  <c r="BK374"/>
  <c r="J290"/>
  <c r="BK151"/>
  <c r="J1271"/>
  <c r="BK1232"/>
  <c r="J1169"/>
  <c r="BK1104"/>
  <c r="BK1027"/>
  <c r="J858"/>
  <c r="J770"/>
  <c r="BK688"/>
  <c r="J505"/>
  <c r="BK418"/>
  <c r="J304"/>
  <c r="J175"/>
  <c i="3" r="J456"/>
  <c r="J427"/>
  <c r="BK292"/>
  <c r="BK226"/>
  <c r="BK158"/>
  <c r="BK451"/>
  <c r="J394"/>
  <c r="J327"/>
  <c r="J273"/>
  <c r="J149"/>
  <c r="BK488"/>
  <c r="BK431"/>
  <c r="BK359"/>
  <c r="J302"/>
  <c r="J232"/>
  <c r="BK483"/>
  <c r="J436"/>
  <c r="BK370"/>
  <c r="BK262"/>
  <c r="J158"/>
  <c i="4" r="J108"/>
  <c r="BK121"/>
  <c r="BK99"/>
  <c r="BK119"/>
  <c r="J89"/>
  <c i="5" r="BK139"/>
  <c r="J96"/>
  <c r="J200"/>
  <c r="J166"/>
  <c r="J98"/>
  <c r="BK156"/>
  <c r="J91"/>
  <c r="BK160"/>
  <c r="BK128"/>
  <c r="BK91"/>
  <c i="6" r="BK354"/>
  <c r="BK334"/>
  <c r="J296"/>
  <c r="BK279"/>
  <c r="J262"/>
  <c r="BK222"/>
  <c r="J188"/>
  <c r="J169"/>
  <c r="J135"/>
  <c r="J107"/>
  <c r="J377"/>
  <c r="BK369"/>
  <c r="J362"/>
  <c r="J357"/>
  <c r="J351"/>
  <c r="BK347"/>
  <c r="J331"/>
  <c r="J328"/>
  <c r="BK322"/>
  <c r="BK316"/>
  <c r="BK309"/>
  <c r="J306"/>
  <c r="BK296"/>
  <c r="BK289"/>
  <c r="J282"/>
  <c r="J275"/>
  <c r="BK261"/>
  <c r="BK249"/>
  <c r="J228"/>
  <c r="BK210"/>
  <c r="BK195"/>
  <c r="J175"/>
  <c r="J152"/>
  <c r="J127"/>
  <c r="J102"/>
  <c r="BK362"/>
  <c r="BK345"/>
  <c r="J321"/>
  <c r="BK291"/>
  <c r="J276"/>
  <c r="J251"/>
  <c r="J226"/>
  <c r="J209"/>
  <c r="BK186"/>
  <c r="J170"/>
  <c r="J158"/>
  <c r="BK350"/>
  <c r="J313"/>
  <c r="J291"/>
  <c r="BK274"/>
  <c r="J258"/>
  <c r="BK238"/>
  <c r="J217"/>
  <c r="BK197"/>
  <c r="J180"/>
  <c r="J159"/>
  <c r="J136"/>
  <c r="J123"/>
  <c i="7" r="J129"/>
  <c r="J113"/>
  <c r="BK90"/>
  <c r="BK127"/>
  <c r="J104"/>
  <c r="J125"/>
  <c r="J93"/>
  <c r="BK117"/>
  <c r="BK99"/>
  <c i="8" r="BK106"/>
  <c r="J94"/>
  <c r="J105"/>
  <c r="BK114"/>
  <c r="BK94"/>
  <c i="9" r="J104"/>
  <c i="12" r="J100"/>
  <c r="J95"/>
  <c r="J96"/>
  <c i="13" r="BK96"/>
  <c r="BK101"/>
  <c r="BK98"/>
  <c i="14" r="J150"/>
  <c r="J136"/>
  <c r="BK127"/>
  <c r="J104"/>
  <c r="J163"/>
  <c r="BK141"/>
  <c r="J118"/>
  <c r="J99"/>
  <c r="J105"/>
  <c r="BK90"/>
  <c i="15" r="J96"/>
  <c r="BK86"/>
  <c i="16" r="BK325"/>
  <c r="J259"/>
  <c r="BK205"/>
  <c r="BK339"/>
  <c r="J280"/>
  <c r="BK158"/>
  <c r="J99"/>
  <c r="BK284"/>
  <c r="BK259"/>
  <c r="J181"/>
  <c r="BK93"/>
  <c r="J305"/>
  <c r="J253"/>
  <c r="J205"/>
  <c r="BK168"/>
  <c i="17" r="J97"/>
  <c i="2" l="1" r="P1350"/>
  <c r="T1350"/>
  <c r="R1350"/>
  <c r="T106"/>
  <c r="R168"/>
  <c r="P257"/>
  <c r="R380"/>
  <c r="P445"/>
  <c r="P676"/>
  <c r="BK683"/>
  <c r="J683"/>
  <c r="J68"/>
  <c r="P739"/>
  <c r="P811"/>
  <c r="R885"/>
  <c r="P964"/>
  <c r="BK982"/>
  <c r="J982"/>
  <c r="J75"/>
  <c r="R998"/>
  <c r="BK1029"/>
  <c r="J1029"/>
  <c r="J77"/>
  <c r="R1047"/>
  <c r="T1256"/>
  <c r="P1299"/>
  <c r="P1325"/>
  <c r="P1364"/>
  <c r="R1390"/>
  <c i="3" r="R100"/>
  <c r="BK174"/>
  <c r="J174"/>
  <c r="J62"/>
  <c r="BK186"/>
  <c r="J186"/>
  <c r="J63"/>
  <c r="BK214"/>
  <c r="J214"/>
  <c r="J64"/>
  <c r="T222"/>
  <c r="T287"/>
  <c r="R301"/>
  <c r="T318"/>
  <c r="P361"/>
  <c r="R392"/>
  <c r="T396"/>
  <c r="T461"/>
  <c r="T473"/>
  <c r="R480"/>
  <c r="R485"/>
  <c i="4" r="BK83"/>
  <c r="J83"/>
  <c r="J60"/>
  <c i="5" r="BK90"/>
  <c r="J90"/>
  <c r="J61"/>
  <c r="P104"/>
  <c r="T118"/>
  <c r="T132"/>
  <c r="T153"/>
  <c i="6" r="R97"/>
  <c r="R142"/>
  <c r="P153"/>
  <c r="P196"/>
  <c r="P234"/>
  <c r="BK241"/>
  <c r="J241"/>
  <c r="J66"/>
  <c r="T241"/>
  <c r="T247"/>
  <c r="T286"/>
  <c r="P305"/>
  <c r="P320"/>
  <c r="R342"/>
  <c r="R364"/>
  <c r="P367"/>
  <c r="P372"/>
  <c r="P375"/>
  <c i="7" r="P89"/>
  <c r="P88"/>
  <c r="P87"/>
  <c i="1" r="AU61"/>
  <c i="8" r="R89"/>
  <c r="R88"/>
  <c r="R87"/>
  <c i="9" r="R89"/>
  <c r="R88"/>
  <c r="R87"/>
  <c i="10" r="T89"/>
  <c r="T88"/>
  <c r="T87"/>
  <c i="11" r="P89"/>
  <c r="P88"/>
  <c r="P87"/>
  <c i="1" r="AU65"/>
  <c i="12" r="T89"/>
  <c r="T88"/>
  <c r="T87"/>
  <c i="13" r="BK89"/>
  <c r="BK88"/>
  <c r="BK87"/>
  <c r="J87"/>
  <c i="14" r="P88"/>
  <c r="T98"/>
  <c r="T111"/>
  <c r="T124"/>
  <c r="P137"/>
  <c r="R148"/>
  <c r="R159"/>
  <c i="15" r="R83"/>
  <c r="R82"/>
  <c r="R81"/>
  <c i="16" r="T92"/>
  <c r="T189"/>
  <c r="P196"/>
  <c r="P258"/>
  <c r="BK266"/>
  <c r="J266"/>
  <c r="J65"/>
  <c r="BK275"/>
  <c r="J275"/>
  <c r="J66"/>
  <c r="BK344"/>
  <c r="J344"/>
  <c r="J67"/>
  <c i="2" r="BK106"/>
  <c r="J106"/>
  <c r="J61"/>
  <c r="T168"/>
  <c r="T257"/>
  <c r="BK380"/>
  <c r="J380"/>
  <c r="J64"/>
  <c r="R445"/>
  <c r="R676"/>
  <c r="T683"/>
  <c r="R739"/>
  <c r="R811"/>
  <c r="T885"/>
  <c r="T964"/>
  <c r="T982"/>
  <c r="BK998"/>
  <c r="J998"/>
  <c r="J76"/>
  <c r="R1029"/>
  <c r="T1047"/>
  <c r="R1256"/>
  <c r="BK1299"/>
  <c r="J1299"/>
  <c r="J80"/>
  <c r="R1325"/>
  <c r="R1364"/>
  <c r="T1390"/>
  <c i="3" r="P100"/>
  <c r="R174"/>
  <c r="T186"/>
  <c r="T214"/>
  <c r="P222"/>
  <c r="R287"/>
  <c r="P301"/>
  <c r="P318"/>
  <c r="BK361"/>
  <c r="J361"/>
  <c r="J71"/>
  <c r="P392"/>
  <c r="R396"/>
  <c r="R461"/>
  <c r="R473"/>
  <c r="T480"/>
  <c r="T485"/>
  <c i="4" r="R83"/>
  <c r="R82"/>
  <c i="5" r="P90"/>
  <c r="P89"/>
  <c r="R104"/>
  <c r="P118"/>
  <c r="BK132"/>
  <c r="J132"/>
  <c r="J66"/>
  <c r="P153"/>
  <c i="6" r="BK97"/>
  <c r="J97"/>
  <c r="J60"/>
  <c r="BK142"/>
  <c r="J142"/>
  <c r="J61"/>
  <c r="BK149"/>
  <c r="J149"/>
  <c r="J62"/>
  <c r="BK153"/>
  <c r="J153"/>
  <c r="J63"/>
  <c r="R196"/>
  <c r="R234"/>
  <c r="P241"/>
  <c r="BK247"/>
  <c r="J247"/>
  <c r="J67"/>
  <c r="P286"/>
  <c r="BK301"/>
  <c r="J301"/>
  <c r="J69"/>
  <c r="T301"/>
  <c r="T305"/>
  <c r="R320"/>
  <c r="P342"/>
  <c r="P364"/>
  <c r="T367"/>
  <c r="T372"/>
  <c r="T375"/>
  <c i="7" r="BK89"/>
  <c r="BK88"/>
  <c r="J88"/>
  <c r="J64"/>
  <c i="8" r="P89"/>
  <c r="P88"/>
  <c r="P87"/>
  <c i="1" r="AU62"/>
  <c i="9" r="BK89"/>
  <c r="J89"/>
  <c r="J65"/>
  <c i="10" r="BK89"/>
  <c r="J89"/>
  <c r="J65"/>
  <c i="11" r="BK89"/>
  <c r="J89"/>
  <c r="J65"/>
  <c i="12" r="R89"/>
  <c r="R88"/>
  <c r="R87"/>
  <c i="13" r="T89"/>
  <c r="T88"/>
  <c r="T87"/>
  <c i="14" r="R88"/>
  <c r="R98"/>
  <c r="P111"/>
  <c r="P124"/>
  <c r="T137"/>
  <c r="T148"/>
  <c r="T159"/>
  <c i="15" r="T83"/>
  <c r="T82"/>
  <c r="T81"/>
  <c i="16" r="R92"/>
  <c r="R189"/>
  <c r="BK196"/>
  <c r="J196"/>
  <c r="J63"/>
  <c r="BK258"/>
  <c r="J258"/>
  <c r="J64"/>
  <c r="R266"/>
  <c r="R275"/>
  <c r="T344"/>
  <c r="P358"/>
  <c r="P357"/>
  <c r="T358"/>
  <c r="T357"/>
  <c i="17" r="BK86"/>
  <c r="J86"/>
  <c r="J61"/>
  <c i="2" r="P106"/>
  <c r="P168"/>
  <c r="R257"/>
  <c r="P380"/>
  <c r="BK445"/>
  <c r="J445"/>
  <c r="J66"/>
  <c r="BK676"/>
  <c r="J676"/>
  <c r="J67"/>
  <c r="R683"/>
  <c r="BK739"/>
  <c r="J739"/>
  <c r="J71"/>
  <c r="BK811"/>
  <c r="J811"/>
  <c r="J72"/>
  <c r="BK885"/>
  <c r="J885"/>
  <c r="J73"/>
  <c r="R964"/>
  <c r="R982"/>
  <c r="P998"/>
  <c r="P1029"/>
  <c r="P1047"/>
  <c r="P1256"/>
  <c r="R1299"/>
  <c r="BK1325"/>
  <c r="J1325"/>
  <c r="J81"/>
  <c r="T1364"/>
  <c r="BK1390"/>
  <c r="J1390"/>
  <c r="J84"/>
  <c i="3" r="BK100"/>
  <c r="J100"/>
  <c r="J61"/>
  <c r="P174"/>
  <c r="R186"/>
  <c r="R214"/>
  <c r="BK222"/>
  <c r="J222"/>
  <c r="J65"/>
  <c r="BK287"/>
  <c r="J287"/>
  <c r="J66"/>
  <c r="BK301"/>
  <c r="J301"/>
  <c r="J67"/>
  <c r="BK318"/>
  <c r="J318"/>
  <c r="J70"/>
  <c r="R361"/>
  <c r="BK392"/>
  <c r="J392"/>
  <c r="J72"/>
  <c r="BK396"/>
  <c r="J396"/>
  <c r="J73"/>
  <c r="BK461"/>
  <c r="J461"/>
  <c r="J74"/>
  <c r="BK473"/>
  <c r="J473"/>
  <c r="J75"/>
  <c r="P480"/>
  <c r="P485"/>
  <c i="4" r="P83"/>
  <c r="P82"/>
  <c i="1" r="AU57"/>
  <c i="5" r="R90"/>
  <c r="R89"/>
  <c r="BK104"/>
  <c r="J104"/>
  <c r="J64"/>
  <c r="BK118"/>
  <c r="J118"/>
  <c r="J65"/>
  <c r="R132"/>
  <c r="BK153"/>
  <c r="J153"/>
  <c r="J67"/>
  <c i="6" r="P97"/>
  <c r="P142"/>
  <c r="P149"/>
  <c r="R153"/>
  <c r="T196"/>
  <c r="T234"/>
  <c r="R241"/>
  <c r="P247"/>
  <c r="BK286"/>
  <c r="J286"/>
  <c r="J68"/>
  <c r="R301"/>
  <c r="BK305"/>
  <c r="J305"/>
  <c r="J70"/>
  <c r="BK320"/>
  <c r="J320"/>
  <c r="J71"/>
  <c r="BK342"/>
  <c r="J342"/>
  <c r="J72"/>
  <c r="BK364"/>
  <c r="J364"/>
  <c r="J73"/>
  <c r="BK367"/>
  <c r="J367"/>
  <c r="J74"/>
  <c r="BK372"/>
  <c r="J372"/>
  <c r="J75"/>
  <c r="R375"/>
  <c i="7" r="T89"/>
  <c r="T88"/>
  <c r="T87"/>
  <c i="8" r="BK89"/>
  <c r="J89"/>
  <c r="J65"/>
  <c i="9" r="T89"/>
  <c r="T88"/>
  <c r="T87"/>
  <c i="10" r="R89"/>
  <c r="R88"/>
  <c r="R87"/>
  <c i="11" r="R89"/>
  <c r="R88"/>
  <c r="R87"/>
  <c i="12" r="P89"/>
  <c r="P88"/>
  <c r="P87"/>
  <c i="1" r="AU66"/>
  <c i="13" r="P89"/>
  <c r="P88"/>
  <c r="P87"/>
  <c i="1" r="AU67"/>
  <c i="14" r="BK88"/>
  <c r="J88"/>
  <c r="J60"/>
  <c r="BK98"/>
  <c r="J98"/>
  <c r="J62"/>
  <c r="R111"/>
  <c r="R124"/>
  <c r="R137"/>
  <c r="P148"/>
  <c r="P159"/>
  <c i="15" r="P83"/>
  <c r="P82"/>
  <c r="P81"/>
  <c i="1" r="AU69"/>
  <c i="16" r="P92"/>
  <c r="P189"/>
  <c r="T196"/>
  <c r="R258"/>
  <c r="P266"/>
  <c r="P275"/>
  <c r="P344"/>
  <c i="17" r="P86"/>
  <c i="2" r="R106"/>
  <c r="R105"/>
  <c r="BK168"/>
  <c r="J168"/>
  <c r="J62"/>
  <c r="BK257"/>
  <c r="J257"/>
  <c r="J63"/>
  <c r="T380"/>
  <c r="T445"/>
  <c r="T676"/>
  <c r="P683"/>
  <c r="T739"/>
  <c r="T811"/>
  <c r="P885"/>
  <c r="BK964"/>
  <c r="J964"/>
  <c r="J74"/>
  <c r="P982"/>
  <c r="T998"/>
  <c r="T1029"/>
  <c r="BK1047"/>
  <c r="J1047"/>
  <c r="J78"/>
  <c r="BK1256"/>
  <c r="J1256"/>
  <c r="J79"/>
  <c r="T1299"/>
  <c r="T1325"/>
  <c r="BK1364"/>
  <c r="J1364"/>
  <c r="J83"/>
  <c r="P1390"/>
  <c i="3" r="T100"/>
  <c r="T174"/>
  <c r="P186"/>
  <c r="P214"/>
  <c r="R222"/>
  <c r="P287"/>
  <c r="T301"/>
  <c r="R318"/>
  <c r="T361"/>
  <c r="T392"/>
  <c r="P396"/>
  <c r="P461"/>
  <c r="P473"/>
  <c r="BK480"/>
  <c r="J480"/>
  <c r="J76"/>
  <c r="BK485"/>
  <c r="J485"/>
  <c r="J77"/>
  <c i="4" r="T83"/>
  <c r="T82"/>
  <c i="5" r="T90"/>
  <c r="T89"/>
  <c r="T104"/>
  <c r="T103"/>
  <c r="R118"/>
  <c r="P132"/>
  <c r="R153"/>
  <c i="6" r="T97"/>
  <c r="T142"/>
  <c r="R149"/>
  <c r="T149"/>
  <c r="T153"/>
  <c r="BK196"/>
  <c r="J196"/>
  <c r="J64"/>
  <c r="BK234"/>
  <c r="J234"/>
  <c r="J65"/>
  <c r="R247"/>
  <c r="R286"/>
  <c r="P301"/>
  <c r="R305"/>
  <c r="T320"/>
  <c r="T342"/>
  <c r="T364"/>
  <c r="R367"/>
  <c r="R372"/>
  <c r="BK375"/>
  <c r="J375"/>
  <c r="J76"/>
  <c i="7" r="R89"/>
  <c r="R88"/>
  <c r="R87"/>
  <c i="8" r="T89"/>
  <c r="T88"/>
  <c r="T87"/>
  <c i="9" r="P89"/>
  <c r="P88"/>
  <c r="P87"/>
  <c i="1" r="AU63"/>
  <c i="10" r="P89"/>
  <c r="P88"/>
  <c r="P87"/>
  <c i="1" r="AU64"/>
  <c i="11" r="T89"/>
  <c r="T88"/>
  <c r="T87"/>
  <c i="12" r="BK89"/>
  <c r="J89"/>
  <c r="J65"/>
  <c i="13" r="R89"/>
  <c r="R88"/>
  <c r="R87"/>
  <c i="14" r="T88"/>
  <c r="T87"/>
  <c r="P98"/>
  <c r="BK111"/>
  <c r="J111"/>
  <c r="J63"/>
  <c r="BK124"/>
  <c r="J124"/>
  <c r="J64"/>
  <c r="BK137"/>
  <c r="J137"/>
  <c r="J65"/>
  <c r="BK148"/>
  <c r="J148"/>
  <c r="J66"/>
  <c r="BK159"/>
  <c r="J159"/>
  <c r="J67"/>
  <c i="15" r="BK83"/>
  <c r="BK82"/>
  <c r="J82"/>
  <c r="J60"/>
  <c i="16" r="BK92"/>
  <c r="J92"/>
  <c r="J61"/>
  <c r="BK189"/>
  <c r="J189"/>
  <c r="J62"/>
  <c r="R196"/>
  <c r="T258"/>
  <c r="T266"/>
  <c r="T275"/>
  <c r="R344"/>
  <c r="BK358"/>
  <c r="J358"/>
  <c r="J70"/>
  <c r="R358"/>
  <c r="R357"/>
  <c i="17" r="R86"/>
  <c r="T86"/>
  <c r="BK91"/>
  <c r="J91"/>
  <c r="J62"/>
  <c r="P91"/>
  <c r="R91"/>
  <c r="T91"/>
  <c r="BK96"/>
  <c r="J96"/>
  <c r="J63"/>
  <c r="P96"/>
  <c r="R96"/>
  <c r="T96"/>
  <c i="2" r="BK735"/>
  <c r="J735"/>
  <c r="J69"/>
  <c r="BK441"/>
  <c r="J441"/>
  <c r="J65"/>
  <c i="3" r="BK314"/>
  <c r="J314"/>
  <c r="J68"/>
  <c i="5" r="BK100"/>
  <c r="J100"/>
  <c r="J62"/>
  <c r="BK213"/>
  <c r="J213"/>
  <c r="J68"/>
  <c i="2" r="BK1350"/>
  <c r="J1350"/>
  <c r="J82"/>
  <c i="14" r="BK96"/>
  <c r="J96"/>
  <c r="J61"/>
  <c i="3" r="BK491"/>
  <c r="J491"/>
  <c r="J78"/>
  <c i="4" r="BK128"/>
  <c r="J128"/>
  <c r="J62"/>
  <c i="16" r="BK354"/>
  <c r="J354"/>
  <c r="J68"/>
  <c i="17" r="BK101"/>
  <c r="J101"/>
  <c r="J64"/>
  <c r="E48"/>
  <c r="J52"/>
  <c r="F55"/>
  <c r="J81"/>
  <c r="BE89"/>
  <c r="BE94"/>
  <c r="BE97"/>
  <c r="BE99"/>
  <c r="BE102"/>
  <c i="16" r="BK91"/>
  <c r="J91"/>
  <c r="J60"/>
  <c i="17" r="F54"/>
  <c r="BE87"/>
  <c r="BE92"/>
  <c i="15" r="J83"/>
  <c r="J61"/>
  <c i="16" r="E48"/>
  <c r="F86"/>
  <c r="BE93"/>
  <c r="BE107"/>
  <c r="BE171"/>
  <c r="BE183"/>
  <c r="BE211"/>
  <c r="BE214"/>
  <c r="BE228"/>
  <c r="BE235"/>
  <c r="BE279"/>
  <c r="BE286"/>
  <c r="BE302"/>
  <c r="BE309"/>
  <c r="BE325"/>
  <c r="BE337"/>
  <c r="BE342"/>
  <c r="J52"/>
  <c r="J87"/>
  <c r="BE99"/>
  <c r="BE131"/>
  <c r="BE147"/>
  <c r="BE150"/>
  <c r="BE175"/>
  <c r="BE185"/>
  <c r="BE230"/>
  <c r="BE232"/>
  <c r="BE246"/>
  <c r="BE251"/>
  <c r="BE256"/>
  <c r="BE262"/>
  <c r="BE264"/>
  <c r="BE272"/>
  <c r="BE304"/>
  <c r="BE305"/>
  <c r="BE330"/>
  <c r="BE331"/>
  <c r="BE332"/>
  <c r="BE335"/>
  <c r="BE361"/>
  <c i="15" r="BK81"/>
  <c r="J81"/>
  <c i="16" r="F55"/>
  <c r="BE115"/>
  <c r="BE117"/>
  <c r="BE123"/>
  <c r="BE134"/>
  <c r="BE141"/>
  <c r="BE153"/>
  <c r="BE158"/>
  <c r="BE160"/>
  <c r="BE178"/>
  <c r="BE197"/>
  <c r="BE202"/>
  <c r="BE205"/>
  <c r="BE208"/>
  <c r="BE218"/>
  <c r="BE238"/>
  <c r="BE244"/>
  <c r="BE259"/>
  <c r="BE267"/>
  <c r="BE270"/>
  <c r="BE274"/>
  <c r="BE276"/>
  <c r="BE284"/>
  <c r="BE288"/>
  <c r="BE291"/>
  <c r="BE295"/>
  <c r="BE317"/>
  <c r="BE339"/>
  <c r="BE345"/>
  <c r="BE347"/>
  <c r="BE350"/>
  <c r="BE355"/>
  <c r="BE96"/>
  <c r="BE110"/>
  <c r="BE126"/>
  <c r="BE155"/>
  <c r="BE168"/>
  <c r="BE173"/>
  <c r="BE181"/>
  <c r="BE187"/>
  <c r="BE190"/>
  <c r="BE193"/>
  <c r="BE222"/>
  <c r="BE225"/>
  <c r="BE253"/>
  <c r="BE280"/>
  <c r="BE282"/>
  <c r="BE293"/>
  <c r="BE297"/>
  <c r="BE300"/>
  <c r="BE307"/>
  <c r="BE320"/>
  <c r="BE322"/>
  <c r="BE327"/>
  <c r="BE333"/>
  <c r="BE352"/>
  <c r="BE359"/>
  <c i="15" r="J52"/>
  <c r="J54"/>
  <c r="F55"/>
  <c r="F77"/>
  <c r="BE84"/>
  <c r="BE87"/>
  <c r="BE89"/>
  <c r="E48"/>
  <c r="J55"/>
  <c r="BE85"/>
  <c r="BE86"/>
  <c r="BE93"/>
  <c r="BE95"/>
  <c r="BE96"/>
  <c r="BE88"/>
  <c r="BE90"/>
  <c r="BE91"/>
  <c r="BE92"/>
  <c r="BE94"/>
  <c i="13" r="J89"/>
  <c r="J65"/>
  <c i="14" r="F54"/>
  <c r="F84"/>
  <c r="BE95"/>
  <c r="BE115"/>
  <c r="BE130"/>
  <c i="13" r="J63"/>
  <c r="J88"/>
  <c r="J64"/>
  <c i="14" r="J52"/>
  <c r="J55"/>
  <c r="J83"/>
  <c r="BE93"/>
  <c r="BE99"/>
  <c r="BE100"/>
  <c r="BE104"/>
  <c r="BE106"/>
  <c r="BE108"/>
  <c r="BE116"/>
  <c r="BE121"/>
  <c r="BE123"/>
  <c r="BE125"/>
  <c r="BE132"/>
  <c r="BE134"/>
  <c r="BE142"/>
  <c r="BE146"/>
  <c r="BE150"/>
  <c r="BE151"/>
  <c r="BE156"/>
  <c r="BE160"/>
  <c r="BE163"/>
  <c r="E77"/>
  <c r="BE89"/>
  <c r="BE90"/>
  <c r="BE94"/>
  <c r="BE97"/>
  <c r="BE102"/>
  <c r="BE103"/>
  <c r="BE107"/>
  <c r="BE112"/>
  <c r="BE113"/>
  <c r="BE114"/>
  <c r="BE117"/>
  <c r="BE118"/>
  <c r="BE119"/>
  <c r="BE120"/>
  <c r="BE135"/>
  <c r="BE138"/>
  <c r="BE144"/>
  <c r="BE145"/>
  <c r="BE147"/>
  <c r="BE149"/>
  <c r="BE153"/>
  <c r="BE155"/>
  <c r="BE91"/>
  <c r="BE92"/>
  <c r="BE101"/>
  <c r="BE105"/>
  <c r="BE109"/>
  <c r="BE110"/>
  <c r="BE122"/>
  <c r="BE126"/>
  <c r="BE127"/>
  <c r="BE128"/>
  <c r="BE129"/>
  <c r="BE131"/>
  <c r="BE133"/>
  <c r="BE136"/>
  <c r="BE139"/>
  <c r="BE140"/>
  <c r="BE141"/>
  <c r="BE143"/>
  <c r="BE152"/>
  <c r="BE154"/>
  <c r="BE157"/>
  <c r="BE158"/>
  <c r="BE161"/>
  <c r="BE162"/>
  <c r="BE164"/>
  <c i="13" r="E50"/>
  <c r="J56"/>
  <c r="J59"/>
  <c r="BE91"/>
  <c r="BE95"/>
  <c r="BE96"/>
  <c r="BE104"/>
  <c r="F58"/>
  <c r="BE90"/>
  <c r="BE94"/>
  <c r="BE97"/>
  <c r="BE99"/>
  <c r="BE100"/>
  <c r="J58"/>
  <c r="F84"/>
  <c r="BE93"/>
  <c r="BE102"/>
  <c r="BE103"/>
  <c r="BE105"/>
  <c r="BE92"/>
  <c r="BE98"/>
  <c r="BE101"/>
  <c i="12" r="J56"/>
  <c r="F59"/>
  <c r="BE93"/>
  <c r="J58"/>
  <c r="E75"/>
  <c r="F83"/>
  <c r="J84"/>
  <c r="BE92"/>
  <c r="BE102"/>
  <c r="BE103"/>
  <c r="BE91"/>
  <c r="BE94"/>
  <c r="BE96"/>
  <c r="BE98"/>
  <c r="BE99"/>
  <c r="BE90"/>
  <c r="BE95"/>
  <c r="BE97"/>
  <c r="BE100"/>
  <c r="BE101"/>
  <c r="BE104"/>
  <c i="11" r="J56"/>
  <c r="J59"/>
  <c r="F83"/>
  <c r="BE90"/>
  <c r="BE92"/>
  <c r="BE96"/>
  <c r="BE97"/>
  <c r="F84"/>
  <c r="BE93"/>
  <c r="BE100"/>
  <c r="BE91"/>
  <c r="BE99"/>
  <c r="E50"/>
  <c r="J58"/>
  <c r="BE94"/>
  <c r="BE95"/>
  <c r="BE98"/>
  <c r="BE101"/>
  <c i="10" r="F58"/>
  <c r="J81"/>
  <c r="J84"/>
  <c r="BE90"/>
  <c r="BE93"/>
  <c r="BE95"/>
  <c r="BE96"/>
  <c r="BE100"/>
  <c r="BE101"/>
  <c r="BE103"/>
  <c r="J58"/>
  <c r="F84"/>
  <c r="BE91"/>
  <c r="BE92"/>
  <c r="BE98"/>
  <c r="BE99"/>
  <c r="BE102"/>
  <c r="BE105"/>
  <c r="E50"/>
  <c r="BE94"/>
  <c r="BE97"/>
  <c r="BE104"/>
  <c i="9" r="F58"/>
  <c r="F59"/>
  <c r="J83"/>
  <c r="BE90"/>
  <c r="BE92"/>
  <c r="BE94"/>
  <c r="BE96"/>
  <c r="BE99"/>
  <c r="BE101"/>
  <c r="BE103"/>
  <c r="BE105"/>
  <c r="J59"/>
  <c r="BE91"/>
  <c r="BE102"/>
  <c r="BE104"/>
  <c r="BE106"/>
  <c r="E50"/>
  <c r="J56"/>
  <c r="BE93"/>
  <c r="BE95"/>
  <c r="BE97"/>
  <c r="BE98"/>
  <c r="BE100"/>
  <c r="BE107"/>
  <c i="7" r="BK87"/>
  <c r="J87"/>
  <c r="J63"/>
  <c i="8" r="E50"/>
  <c r="J56"/>
  <c r="J58"/>
  <c r="F83"/>
  <c r="BE91"/>
  <c r="BE92"/>
  <c r="BE97"/>
  <c r="BE102"/>
  <c r="BE104"/>
  <c r="BE105"/>
  <c r="BE107"/>
  <c r="BE108"/>
  <c r="BE109"/>
  <c r="BE111"/>
  <c r="BE113"/>
  <c i="7" r="J89"/>
  <c r="J65"/>
  <c i="8" r="J59"/>
  <c r="BE100"/>
  <c r="BE101"/>
  <c r="BE103"/>
  <c r="BE110"/>
  <c r="BE114"/>
  <c r="BE115"/>
  <c r="F59"/>
  <c r="BE90"/>
  <c r="BE93"/>
  <c r="BE94"/>
  <c r="BE95"/>
  <c r="BE96"/>
  <c r="BE98"/>
  <c r="BE99"/>
  <c r="BE106"/>
  <c r="BE112"/>
  <c i="7" r="J58"/>
  <c r="BE95"/>
  <c r="BE97"/>
  <c r="BE98"/>
  <c r="BE103"/>
  <c r="BE104"/>
  <c r="BE105"/>
  <c r="BE107"/>
  <c r="BE110"/>
  <c r="BE114"/>
  <c r="BE115"/>
  <c r="BE122"/>
  <c r="BE124"/>
  <c r="BE125"/>
  <c r="BE128"/>
  <c r="E50"/>
  <c r="J56"/>
  <c r="J59"/>
  <c r="BE96"/>
  <c r="BE99"/>
  <c r="BE119"/>
  <c r="BE123"/>
  <c r="BE126"/>
  <c r="BE127"/>
  <c r="BE129"/>
  <c r="F59"/>
  <c r="F83"/>
  <c r="BE90"/>
  <c r="BE91"/>
  <c r="BE92"/>
  <c r="BE93"/>
  <c r="BE94"/>
  <c r="BE100"/>
  <c r="BE101"/>
  <c r="BE102"/>
  <c r="BE106"/>
  <c r="BE109"/>
  <c r="BE111"/>
  <c r="BE112"/>
  <c r="BE116"/>
  <c r="BE117"/>
  <c r="BE108"/>
  <c r="BE113"/>
  <c r="BE118"/>
  <c r="BE120"/>
  <c r="BE121"/>
  <c r="BE130"/>
  <c i="6" r="J54"/>
  <c r="BE98"/>
  <c r="BE101"/>
  <c r="BE106"/>
  <c r="BE109"/>
  <c r="BE116"/>
  <c r="BE119"/>
  <c r="BE121"/>
  <c r="BE124"/>
  <c r="BE128"/>
  <c r="BE129"/>
  <c r="BE130"/>
  <c r="BE134"/>
  <c r="BE139"/>
  <c r="BE141"/>
  <c r="BE150"/>
  <c r="BE151"/>
  <c r="BE160"/>
  <c r="BE161"/>
  <c r="BE166"/>
  <c r="BE170"/>
  <c r="BE172"/>
  <c r="BE175"/>
  <c r="BE178"/>
  <c r="BE183"/>
  <c r="BE186"/>
  <c r="BE189"/>
  <c r="BE200"/>
  <c r="BE209"/>
  <c r="BE210"/>
  <c r="BE211"/>
  <c r="BE212"/>
  <c r="BE219"/>
  <c r="BE220"/>
  <c r="BE221"/>
  <c r="BE231"/>
  <c r="BE233"/>
  <c r="BE240"/>
  <c r="BE243"/>
  <c r="BE246"/>
  <c r="BE248"/>
  <c r="BE249"/>
  <c r="BE260"/>
  <c r="BE265"/>
  <c r="BE268"/>
  <c r="BE271"/>
  <c r="BE272"/>
  <c r="BE276"/>
  <c r="BE282"/>
  <c r="BE283"/>
  <c r="BE289"/>
  <c r="BE290"/>
  <c r="BE292"/>
  <c r="BE293"/>
  <c r="BE294"/>
  <c r="BE296"/>
  <c r="BE303"/>
  <c r="BE307"/>
  <c r="BE308"/>
  <c r="BE309"/>
  <c r="BE314"/>
  <c r="BE318"/>
  <c r="BE324"/>
  <c r="BE325"/>
  <c r="BE326"/>
  <c r="BE329"/>
  <c r="BE340"/>
  <c r="BE346"/>
  <c r="BE348"/>
  <c r="BE351"/>
  <c r="BE354"/>
  <c r="BE355"/>
  <c r="BE359"/>
  <c r="BE362"/>
  <c r="BE363"/>
  <c r="BE368"/>
  <c i="5" r="BK103"/>
  <c r="J103"/>
  <c r="J63"/>
  <c i="6" r="J52"/>
  <c r="J55"/>
  <c r="F92"/>
  <c r="BE103"/>
  <c r="BE110"/>
  <c r="BE112"/>
  <c r="BE113"/>
  <c r="BE115"/>
  <c r="BE120"/>
  <c r="BE126"/>
  <c r="BE136"/>
  <c r="BE137"/>
  <c r="BE140"/>
  <c r="BE148"/>
  <c r="BE152"/>
  <c r="BE154"/>
  <c r="BE155"/>
  <c r="BE157"/>
  <c r="BE167"/>
  <c r="BE168"/>
  <c r="BE171"/>
  <c r="BE174"/>
  <c r="BE179"/>
  <c r="BE185"/>
  <c r="BE191"/>
  <c r="BE195"/>
  <c r="BE206"/>
  <c r="BE207"/>
  <c r="BE214"/>
  <c r="BE216"/>
  <c r="BE218"/>
  <c r="BE226"/>
  <c r="BE227"/>
  <c r="BE235"/>
  <c r="BE236"/>
  <c r="BE245"/>
  <c r="BE253"/>
  <c r="BE258"/>
  <c r="BE261"/>
  <c r="BE262"/>
  <c r="BE263"/>
  <c r="BE281"/>
  <c r="BE284"/>
  <c r="BE288"/>
  <c r="BE295"/>
  <c r="BE297"/>
  <c r="BE298"/>
  <c r="BE299"/>
  <c r="BE306"/>
  <c r="BE310"/>
  <c r="BE311"/>
  <c r="BE315"/>
  <c r="BE317"/>
  <c r="BE322"/>
  <c r="BE327"/>
  <c r="BE331"/>
  <c r="BE335"/>
  <c r="BE337"/>
  <c r="BE339"/>
  <c r="BE356"/>
  <c r="BE365"/>
  <c r="BE369"/>
  <c r="BE373"/>
  <c r="BE376"/>
  <c r="E86"/>
  <c r="BE99"/>
  <c r="BE107"/>
  <c r="BE111"/>
  <c r="BE114"/>
  <c r="BE118"/>
  <c r="BE132"/>
  <c r="BE135"/>
  <c r="BE144"/>
  <c r="BE145"/>
  <c r="BE146"/>
  <c r="BE147"/>
  <c r="BE158"/>
  <c r="BE159"/>
  <c r="BE163"/>
  <c r="BE164"/>
  <c r="BE169"/>
  <c r="BE182"/>
  <c r="BE187"/>
  <c r="BE192"/>
  <c r="BE204"/>
  <c r="BE215"/>
  <c r="BE217"/>
  <c r="BE222"/>
  <c r="BE223"/>
  <c r="BE224"/>
  <c r="BE225"/>
  <c r="BE229"/>
  <c r="BE230"/>
  <c r="BE251"/>
  <c r="BE254"/>
  <c r="BE264"/>
  <c r="BE270"/>
  <c r="BE273"/>
  <c r="BE278"/>
  <c r="BE279"/>
  <c r="BE280"/>
  <c r="BE285"/>
  <c r="BE291"/>
  <c r="BE300"/>
  <c r="BE302"/>
  <c r="BE312"/>
  <c r="BE313"/>
  <c r="BE319"/>
  <c r="BE323"/>
  <c r="BE330"/>
  <c r="BE332"/>
  <c r="BE333"/>
  <c r="BE334"/>
  <c r="BE338"/>
  <c r="BE341"/>
  <c r="BE343"/>
  <c r="BE344"/>
  <c r="BE345"/>
  <c r="BE350"/>
  <c r="BE353"/>
  <c r="BE366"/>
  <c r="BE370"/>
  <c r="F55"/>
  <c r="BE100"/>
  <c r="BE102"/>
  <c r="BE104"/>
  <c r="BE105"/>
  <c r="BE108"/>
  <c r="BE117"/>
  <c r="BE122"/>
  <c r="BE123"/>
  <c r="BE125"/>
  <c r="BE127"/>
  <c r="BE131"/>
  <c r="BE133"/>
  <c r="BE138"/>
  <c r="BE143"/>
  <c r="BE156"/>
  <c r="BE162"/>
  <c r="BE165"/>
  <c r="BE173"/>
  <c r="BE176"/>
  <c r="BE177"/>
  <c r="BE180"/>
  <c r="BE181"/>
  <c r="BE184"/>
  <c r="BE188"/>
  <c r="BE190"/>
  <c r="BE193"/>
  <c r="BE194"/>
  <c r="BE197"/>
  <c r="BE198"/>
  <c r="BE199"/>
  <c r="BE201"/>
  <c r="BE202"/>
  <c r="BE203"/>
  <c r="BE205"/>
  <c r="BE208"/>
  <c r="BE213"/>
  <c r="BE228"/>
  <c r="BE232"/>
  <c r="BE237"/>
  <c r="BE238"/>
  <c r="BE239"/>
  <c r="BE242"/>
  <c r="BE244"/>
  <c r="BE250"/>
  <c r="BE252"/>
  <c r="BE255"/>
  <c r="BE256"/>
  <c r="BE257"/>
  <c r="BE259"/>
  <c r="BE266"/>
  <c r="BE267"/>
  <c r="BE269"/>
  <c r="BE274"/>
  <c r="BE275"/>
  <c r="BE277"/>
  <c r="BE287"/>
  <c r="BE304"/>
  <c r="BE316"/>
  <c r="BE321"/>
  <c r="BE328"/>
  <c r="BE336"/>
  <c r="BE347"/>
  <c r="BE349"/>
  <c r="BE352"/>
  <c r="BE357"/>
  <c r="BE358"/>
  <c r="BE360"/>
  <c r="BE361"/>
  <c r="BE371"/>
  <c r="BE374"/>
  <c r="BE377"/>
  <c r="BE378"/>
  <c i="5" r="E48"/>
  <c r="F55"/>
  <c r="J85"/>
  <c r="BE98"/>
  <c r="BE109"/>
  <c r="BE112"/>
  <c r="BE116"/>
  <c r="BE128"/>
  <c r="BE130"/>
  <c r="BE135"/>
  <c r="BE149"/>
  <c r="BE156"/>
  <c r="BE164"/>
  <c r="BE166"/>
  <c r="BE168"/>
  <c r="BE190"/>
  <c r="BE196"/>
  <c r="BE211"/>
  <c r="F84"/>
  <c r="BE101"/>
  <c r="BE105"/>
  <c r="BE111"/>
  <c r="BE114"/>
  <c r="BE119"/>
  <c r="BE147"/>
  <c r="BE158"/>
  <c r="BE171"/>
  <c r="BE174"/>
  <c r="BE184"/>
  <c r="BE186"/>
  <c r="BE198"/>
  <c r="BE207"/>
  <c r="BE209"/>
  <c r="J82"/>
  <c r="BE94"/>
  <c r="BE115"/>
  <c r="BE121"/>
  <c r="BE123"/>
  <c r="BE126"/>
  <c r="BE133"/>
  <c r="BE137"/>
  <c r="BE139"/>
  <c r="BE142"/>
  <c r="BE145"/>
  <c r="BE154"/>
  <c r="BE162"/>
  <c r="BE177"/>
  <c r="BE188"/>
  <c r="BE192"/>
  <c r="BE203"/>
  <c r="BE214"/>
  <c r="BE91"/>
  <c r="BE96"/>
  <c r="BE107"/>
  <c r="BE113"/>
  <c r="BE143"/>
  <c r="BE150"/>
  <c r="BE151"/>
  <c r="BE160"/>
  <c r="BE180"/>
  <c r="BE182"/>
  <c r="BE194"/>
  <c r="BE200"/>
  <c r="BE205"/>
  <c i="3" r="BK99"/>
  <c r="J99"/>
  <c r="J60"/>
  <c i="4" r="F54"/>
  <c r="J55"/>
  <c r="J76"/>
  <c r="F79"/>
  <c r="BE84"/>
  <c r="BE90"/>
  <c r="BE94"/>
  <c r="BE100"/>
  <c r="BE102"/>
  <c r="BE111"/>
  <c r="BE113"/>
  <c r="BE115"/>
  <c r="BE119"/>
  <c r="BE121"/>
  <c r="BE129"/>
  <c r="E72"/>
  <c r="J78"/>
  <c r="BE85"/>
  <c r="BE88"/>
  <c r="BE89"/>
  <c r="BE91"/>
  <c r="BE93"/>
  <c r="BE96"/>
  <c r="BE98"/>
  <c r="BE101"/>
  <c r="BE104"/>
  <c r="BE106"/>
  <c r="BE108"/>
  <c r="BE110"/>
  <c r="BE112"/>
  <c r="BE117"/>
  <c r="BE120"/>
  <c r="BE123"/>
  <c r="BE124"/>
  <c r="BE125"/>
  <c r="BE86"/>
  <c r="BE87"/>
  <c r="BE92"/>
  <c r="BE95"/>
  <c r="BE97"/>
  <c r="BE99"/>
  <c r="BE103"/>
  <c r="BE105"/>
  <c r="BE107"/>
  <c r="BE109"/>
  <c r="BE114"/>
  <c r="BE116"/>
  <c r="BE118"/>
  <c r="BE122"/>
  <c r="BE126"/>
  <c i="3" r="E48"/>
  <c r="J52"/>
  <c r="J55"/>
  <c r="F95"/>
  <c r="BE104"/>
  <c r="BE118"/>
  <c r="BE121"/>
  <c r="BE133"/>
  <c r="BE138"/>
  <c r="BE146"/>
  <c r="BE163"/>
  <c r="BE172"/>
  <c r="BE178"/>
  <c r="BE196"/>
  <c r="BE215"/>
  <c r="BE218"/>
  <c r="BE223"/>
  <c r="BE226"/>
  <c r="BE227"/>
  <c r="BE230"/>
  <c r="BE242"/>
  <c r="BE257"/>
  <c r="BE262"/>
  <c r="BE311"/>
  <c r="BE322"/>
  <c r="BE332"/>
  <c r="BE335"/>
  <c r="BE337"/>
  <c r="BE347"/>
  <c r="BE349"/>
  <c r="BE353"/>
  <c r="BE377"/>
  <c r="BE381"/>
  <c r="BE399"/>
  <c r="BE407"/>
  <c r="BE421"/>
  <c r="BE425"/>
  <c r="BE427"/>
  <c r="BE430"/>
  <c r="BE437"/>
  <c r="BE462"/>
  <c r="BE464"/>
  <c r="BE471"/>
  <c r="BE474"/>
  <c r="BE477"/>
  <c r="BE478"/>
  <c r="F54"/>
  <c r="BE127"/>
  <c r="BE130"/>
  <c r="BE143"/>
  <c r="BE149"/>
  <c r="BE158"/>
  <c r="BE187"/>
  <c r="BE201"/>
  <c r="BE220"/>
  <c r="BE250"/>
  <c r="BE252"/>
  <c r="BE253"/>
  <c r="BE265"/>
  <c r="BE268"/>
  <c r="BE275"/>
  <c r="BE277"/>
  <c r="BE280"/>
  <c r="BE290"/>
  <c r="BE292"/>
  <c r="BE294"/>
  <c r="BE296"/>
  <c r="BE307"/>
  <c r="BE319"/>
  <c r="BE325"/>
  <c r="BE370"/>
  <c r="BE385"/>
  <c r="BE397"/>
  <c r="BE409"/>
  <c r="BE415"/>
  <c r="BE417"/>
  <c r="BE419"/>
  <c r="BE439"/>
  <c r="BE450"/>
  <c r="BE451"/>
  <c r="BE456"/>
  <c r="BE457"/>
  <c r="BE481"/>
  <c r="BE486"/>
  <c r="BE488"/>
  <c r="BE489"/>
  <c r="BE492"/>
  <c r="BE136"/>
  <c r="BE175"/>
  <c r="BE181"/>
  <c r="BE185"/>
  <c r="BE206"/>
  <c r="BE208"/>
  <c r="BE237"/>
  <c r="BE239"/>
  <c r="BE247"/>
  <c r="BE248"/>
  <c r="BE255"/>
  <c r="BE261"/>
  <c r="BE273"/>
  <c r="BE285"/>
  <c r="BE302"/>
  <c r="BE339"/>
  <c r="BE356"/>
  <c r="BE359"/>
  <c r="BE366"/>
  <c r="BE368"/>
  <c r="BE373"/>
  <c r="BE388"/>
  <c r="BE393"/>
  <c r="BE401"/>
  <c r="BE402"/>
  <c r="BE406"/>
  <c r="BE412"/>
  <c r="BE423"/>
  <c r="BE428"/>
  <c r="BE431"/>
  <c r="BE434"/>
  <c r="BE436"/>
  <c r="BE443"/>
  <c r="BE446"/>
  <c r="BE448"/>
  <c r="BE453"/>
  <c r="BE468"/>
  <c r="BE476"/>
  <c r="BE101"/>
  <c r="BE107"/>
  <c r="BE110"/>
  <c r="BE113"/>
  <c r="BE140"/>
  <c r="BE151"/>
  <c r="BE153"/>
  <c r="BE161"/>
  <c r="BE182"/>
  <c r="BE232"/>
  <c r="BE244"/>
  <c r="BE259"/>
  <c r="BE288"/>
  <c r="BE298"/>
  <c r="BE304"/>
  <c r="BE309"/>
  <c r="BE315"/>
  <c r="BE327"/>
  <c r="BE329"/>
  <c r="BE341"/>
  <c r="BE343"/>
  <c r="BE345"/>
  <c r="BE351"/>
  <c r="BE362"/>
  <c r="BE364"/>
  <c r="BE375"/>
  <c r="BE379"/>
  <c r="BE383"/>
  <c r="BE390"/>
  <c r="BE394"/>
  <c r="BE404"/>
  <c r="BE410"/>
  <c r="BE413"/>
  <c r="BE433"/>
  <c r="BE440"/>
  <c r="BE442"/>
  <c r="BE445"/>
  <c r="BE454"/>
  <c r="BE459"/>
  <c r="BE466"/>
  <c r="BE470"/>
  <c r="BE483"/>
  <c i="2" r="J52"/>
  <c r="F55"/>
  <c r="BE131"/>
  <c r="BE142"/>
  <c r="BE154"/>
  <c r="BE184"/>
  <c r="BE215"/>
  <c r="BE218"/>
  <c r="BE230"/>
  <c r="BE261"/>
  <c r="BE263"/>
  <c r="BE270"/>
  <c r="BE290"/>
  <c r="BE315"/>
  <c r="BE321"/>
  <c r="BE335"/>
  <c r="BE337"/>
  <c r="BE352"/>
  <c r="BE381"/>
  <c r="BE393"/>
  <c r="BE400"/>
  <c r="BE405"/>
  <c r="BE407"/>
  <c r="BE434"/>
  <c r="BE442"/>
  <c r="BE466"/>
  <c r="BE479"/>
  <c r="BE492"/>
  <c r="BE502"/>
  <c r="BE514"/>
  <c r="BE554"/>
  <c r="BE569"/>
  <c r="BE571"/>
  <c r="BE580"/>
  <c r="BE591"/>
  <c r="BE600"/>
  <c r="BE620"/>
  <c r="BE637"/>
  <c r="BE645"/>
  <c r="BE650"/>
  <c r="BE652"/>
  <c r="BE658"/>
  <c r="BE668"/>
  <c r="BE671"/>
  <c r="BE684"/>
  <c r="BE690"/>
  <c r="BE697"/>
  <c r="BE707"/>
  <c r="BE727"/>
  <c r="BE729"/>
  <c r="BE731"/>
  <c r="BE740"/>
  <c r="BE753"/>
  <c r="BE756"/>
  <c r="BE766"/>
  <c r="BE779"/>
  <c r="BE784"/>
  <c r="BE807"/>
  <c r="BE828"/>
  <c r="BE856"/>
  <c r="BE858"/>
  <c r="BE861"/>
  <c r="BE862"/>
  <c r="BE896"/>
  <c r="BE905"/>
  <c r="BE921"/>
  <c r="BE937"/>
  <c r="BE948"/>
  <c r="BE970"/>
  <c r="BE973"/>
  <c r="BE983"/>
  <c r="BE994"/>
  <c r="BE996"/>
  <c r="BE1009"/>
  <c r="BE1013"/>
  <c r="BE1040"/>
  <c r="BE1045"/>
  <c r="BE1048"/>
  <c r="BE1106"/>
  <c r="BE1126"/>
  <c r="BE1144"/>
  <c r="BE1149"/>
  <c r="BE1160"/>
  <c r="BE1172"/>
  <c r="BE1174"/>
  <c r="BE1182"/>
  <c r="BE1183"/>
  <c r="BE1187"/>
  <c r="BE1202"/>
  <c r="BE1204"/>
  <c r="BE1212"/>
  <c r="BE1229"/>
  <c r="BE1234"/>
  <c r="BE1237"/>
  <c r="BE1254"/>
  <c r="BE1257"/>
  <c r="BE1267"/>
  <c r="BE1271"/>
  <c r="BE1277"/>
  <c r="BE1279"/>
  <c r="BE1291"/>
  <c r="BE1305"/>
  <c r="BE1307"/>
  <c r="BE1317"/>
  <c r="BE1424"/>
  <c r="E48"/>
  <c r="F54"/>
  <c r="BE110"/>
  <c r="BE116"/>
  <c r="BE159"/>
  <c r="BE172"/>
  <c r="BE190"/>
  <c r="BE223"/>
  <c r="BE239"/>
  <c r="BE242"/>
  <c r="BE253"/>
  <c r="BE258"/>
  <c r="BE273"/>
  <c r="BE275"/>
  <c r="BE282"/>
  <c r="BE298"/>
  <c r="BE304"/>
  <c r="BE306"/>
  <c r="BE330"/>
  <c r="BE369"/>
  <c r="BE402"/>
  <c r="BE415"/>
  <c r="BE424"/>
  <c r="BE432"/>
  <c r="BE446"/>
  <c r="BE458"/>
  <c r="BE474"/>
  <c r="BE481"/>
  <c r="BE520"/>
  <c r="BE534"/>
  <c r="BE556"/>
  <c r="BE585"/>
  <c r="BE593"/>
  <c r="BE613"/>
  <c r="BE631"/>
  <c r="BE655"/>
  <c r="BE666"/>
  <c r="BE677"/>
  <c r="BE692"/>
  <c r="BE695"/>
  <c r="BE718"/>
  <c r="BE723"/>
  <c r="BE725"/>
  <c r="BE736"/>
  <c r="BE743"/>
  <c r="BE745"/>
  <c r="BE762"/>
  <c r="BE764"/>
  <c r="BE770"/>
  <c r="BE781"/>
  <c r="BE797"/>
  <c r="BE799"/>
  <c r="BE802"/>
  <c r="BE804"/>
  <c r="BE812"/>
  <c r="BE831"/>
  <c r="BE851"/>
  <c r="BE867"/>
  <c r="BE877"/>
  <c r="BE886"/>
  <c r="BE903"/>
  <c r="BE912"/>
  <c r="BE930"/>
  <c r="BE944"/>
  <c r="BE1006"/>
  <c r="BE1022"/>
  <c r="BE1025"/>
  <c r="BE1027"/>
  <c r="BE1054"/>
  <c r="BE1056"/>
  <c r="BE1061"/>
  <c r="BE1064"/>
  <c r="BE1071"/>
  <c r="BE1081"/>
  <c r="BE1086"/>
  <c r="BE1101"/>
  <c r="BE1104"/>
  <c r="BE1119"/>
  <c r="BE1121"/>
  <c r="BE1135"/>
  <c r="BE1140"/>
  <c r="BE1405"/>
  <c r="BE1408"/>
  <c r="BE1419"/>
  <c r="BE107"/>
  <c r="BE126"/>
  <c r="BE139"/>
  <c r="BE151"/>
  <c r="BE157"/>
  <c r="BE175"/>
  <c r="BE178"/>
  <c r="BE196"/>
  <c r="BE198"/>
  <c r="BE225"/>
  <c r="BE233"/>
  <c r="BE236"/>
  <c r="BE247"/>
  <c r="BE279"/>
  <c r="BE295"/>
  <c r="BE312"/>
  <c r="BE318"/>
  <c r="BE323"/>
  <c r="BE342"/>
  <c r="BE347"/>
  <c r="BE358"/>
  <c r="BE377"/>
  <c r="BE386"/>
  <c r="BE411"/>
  <c r="BE418"/>
  <c r="BE448"/>
  <c r="BE463"/>
  <c r="BE476"/>
  <c r="BE497"/>
  <c r="BE499"/>
  <c r="BE505"/>
  <c r="BE527"/>
  <c r="BE529"/>
  <c r="BE634"/>
  <c r="BE661"/>
  <c r="BE664"/>
  <c r="BE709"/>
  <c r="BE712"/>
  <c r="BE734"/>
  <c r="BE751"/>
  <c r="BE760"/>
  <c r="BE792"/>
  <c r="BE809"/>
  <c r="BE819"/>
  <c r="BE832"/>
  <c r="BE839"/>
  <c r="BE853"/>
  <c r="BE868"/>
  <c r="BE875"/>
  <c r="BE881"/>
  <c r="BE883"/>
  <c r="BE889"/>
  <c r="BE891"/>
  <c r="BE923"/>
  <c r="BE946"/>
  <c r="BE959"/>
  <c r="BE962"/>
  <c r="BE965"/>
  <c r="BE978"/>
  <c r="BE988"/>
  <c r="BE991"/>
  <c r="BE999"/>
  <c r="BE1019"/>
  <c r="BE1035"/>
  <c r="BE1092"/>
  <c r="BE1114"/>
  <c r="BE1133"/>
  <c r="BE1142"/>
  <c r="BE1153"/>
  <c r="BE1164"/>
  <c r="BE1170"/>
  <c r="BE1181"/>
  <c r="BE1186"/>
  <c r="BE1190"/>
  <c r="BE1194"/>
  <c r="BE1206"/>
  <c r="BE1211"/>
  <c r="BE1215"/>
  <c r="BE1223"/>
  <c r="BE1232"/>
  <c r="BE1238"/>
  <c r="BE1242"/>
  <c r="BE1253"/>
  <c r="BE1260"/>
  <c r="BE1265"/>
  <c r="BE1278"/>
  <c r="BE1288"/>
  <c r="BE1297"/>
  <c r="BE1310"/>
  <c r="BE1312"/>
  <c r="BE1315"/>
  <c r="BE1319"/>
  <c r="BE1321"/>
  <c r="BE1323"/>
  <c r="BE1326"/>
  <c r="BE1329"/>
  <c r="BE1336"/>
  <c r="BE1341"/>
  <c r="BE1343"/>
  <c r="BE1345"/>
  <c r="BE1348"/>
  <c r="BE1351"/>
  <c r="BE1357"/>
  <c r="BE1365"/>
  <c r="BE1370"/>
  <c r="BE1375"/>
  <c r="BE1391"/>
  <c r="BE1394"/>
  <c r="BE1396"/>
  <c r="BE1401"/>
  <c r="BE1410"/>
  <c r="BE1413"/>
  <c r="BE1417"/>
  <c r="BE1422"/>
  <c r="J55"/>
  <c r="BE113"/>
  <c r="BE137"/>
  <c r="BE148"/>
  <c r="BE165"/>
  <c r="BE169"/>
  <c r="BE181"/>
  <c r="BE193"/>
  <c r="BE202"/>
  <c r="BE205"/>
  <c r="BE228"/>
  <c r="BE244"/>
  <c r="BE277"/>
  <c r="BE292"/>
  <c r="BE301"/>
  <c r="BE308"/>
  <c r="BE325"/>
  <c r="BE361"/>
  <c r="BE366"/>
  <c r="BE372"/>
  <c r="BE374"/>
  <c r="BE395"/>
  <c r="BE471"/>
  <c r="BE486"/>
  <c r="BE489"/>
  <c r="BE495"/>
  <c r="BE508"/>
  <c r="BE522"/>
  <c r="BE532"/>
  <c r="BE545"/>
  <c r="BE551"/>
  <c r="BE564"/>
  <c r="BE566"/>
  <c r="BE582"/>
  <c r="BE602"/>
  <c r="BE642"/>
  <c r="BE673"/>
  <c r="BE680"/>
  <c r="BE687"/>
  <c r="BE688"/>
  <c r="BE704"/>
  <c r="BE715"/>
  <c r="BE758"/>
  <c r="BE768"/>
  <c r="BE821"/>
  <c r="BE826"/>
  <c r="BE841"/>
  <c r="BE844"/>
  <c r="BE846"/>
  <c r="BE849"/>
  <c r="BE859"/>
  <c r="BE865"/>
  <c r="BE894"/>
  <c r="BE914"/>
  <c r="BE932"/>
  <c r="BE939"/>
  <c r="BE942"/>
  <c r="BE950"/>
  <c r="BE955"/>
  <c r="BE968"/>
  <c r="BE975"/>
  <c r="BE980"/>
  <c r="BE1004"/>
  <c r="BE1011"/>
  <c r="BE1016"/>
  <c r="BE1030"/>
  <c r="BE1059"/>
  <c r="BE1066"/>
  <c r="BE1073"/>
  <c r="BE1079"/>
  <c r="BE1093"/>
  <c r="BE1099"/>
  <c r="BE1112"/>
  <c r="BE1124"/>
  <c r="BE1131"/>
  <c r="BE1151"/>
  <c r="BE1158"/>
  <c r="BE1162"/>
  <c r="BE1169"/>
  <c r="BE1177"/>
  <c r="BE1178"/>
  <c r="BE1192"/>
  <c r="BE1200"/>
  <c r="BE1208"/>
  <c r="BE1217"/>
  <c r="BE1225"/>
  <c r="BE1231"/>
  <c r="BE1235"/>
  <c r="BE1241"/>
  <c r="BE1247"/>
  <c r="BE1248"/>
  <c r="BE1262"/>
  <c r="BE1270"/>
  <c r="BE1280"/>
  <c r="BE1300"/>
  <c r="BE1303"/>
  <c r="BE1332"/>
  <c r="BE1334"/>
  <c i="3" r="J34"/>
  <c i="1" r="AW56"/>
  <c i="7" r="F36"/>
  <c i="1" r="BA61"/>
  <c i="8" r="F39"/>
  <c i="1" r="BD62"/>
  <c i="9" r="F36"/>
  <c i="1" r="BA63"/>
  <c i="10" r="F38"/>
  <c i="1" r="BC64"/>
  <c i="11" r="J36"/>
  <c i="1" r="AW65"/>
  <c i="12" r="F36"/>
  <c i="1" r="BA66"/>
  <c i="13" r="F36"/>
  <c i="1" r="BA67"/>
  <c i="14" r="J34"/>
  <c i="1" r="AW68"/>
  <c i="17" r="F36"/>
  <c i="1" r="BC71"/>
  <c i="2" r="F34"/>
  <c i="1" r="BA55"/>
  <c i="6" r="F37"/>
  <c i="1" r="BD59"/>
  <c i="17" r="J34"/>
  <c i="1" r="AW71"/>
  <c i="3" r="F37"/>
  <c i="1" r="BD56"/>
  <c i="14" r="F35"/>
  <c i="1" r="BB68"/>
  <c i="13" r="J32"/>
  <c i="4" r="F34"/>
  <c i="1" r="BA57"/>
  <c i="4" r="F35"/>
  <c i="1" r="BB57"/>
  <c i="4" r="J34"/>
  <c i="1" r="AW57"/>
  <c i="5" r="J34"/>
  <c i="1" r="AW58"/>
  <c i="6" r="F34"/>
  <c i="1" r="BA59"/>
  <c i="13" r="F39"/>
  <c i="1" r="BD67"/>
  <c i="15" r="F35"/>
  <c i="1" r="BB69"/>
  <c i="16" r="F37"/>
  <c i="1" r="BD70"/>
  <c i="5" r="F34"/>
  <c i="1" r="BA58"/>
  <c i="6" r="J34"/>
  <c i="1" r="AW59"/>
  <c i="7" r="F38"/>
  <c i="1" r="BC61"/>
  <c i="8" r="F38"/>
  <c i="1" r="BC62"/>
  <c i="8" r="F36"/>
  <c i="1" r="BA62"/>
  <c i="9" r="F37"/>
  <c i="1" r="BB63"/>
  <c i="10" r="F36"/>
  <c i="1" r="BA64"/>
  <c i="11" r="F39"/>
  <c i="1" r="BD65"/>
  <c i="11" r="F38"/>
  <c i="1" r="BC65"/>
  <c i="13" r="F37"/>
  <c i="1" r="BB67"/>
  <c i="15" r="F36"/>
  <c i="1" r="BC69"/>
  <c i="17" r="F37"/>
  <c i="1" r="BD71"/>
  <c i="17" r="F35"/>
  <c i="1" r="BB71"/>
  <c r="AS54"/>
  <c i="2" r="F35"/>
  <c i="1" r="BB55"/>
  <c i="16" r="J34"/>
  <c i="1" r="AW70"/>
  <c i="3" r="F35"/>
  <c i="1" r="BB56"/>
  <c i="15" r="F34"/>
  <c i="1" r="BA69"/>
  <c i="16" r="F35"/>
  <c i="1" r="BB70"/>
  <c i="2" r="F36"/>
  <c i="1" r="BC55"/>
  <c i="12" r="F38"/>
  <c i="1" r="BC66"/>
  <c i="14" r="F34"/>
  <c i="1" r="BA68"/>
  <c i="16" r="F36"/>
  <c i="1" r="BC70"/>
  <c i="3" r="F34"/>
  <c i="1" r="BA56"/>
  <c i="3" r="F36"/>
  <c i="1" r="BC56"/>
  <c i="7" r="J36"/>
  <c i="1" r="AW61"/>
  <c i="8" r="F37"/>
  <c i="1" r="BB62"/>
  <c i="9" r="J36"/>
  <c i="1" r="AW63"/>
  <c i="10" r="J36"/>
  <c i="1" r="AW64"/>
  <c i="11" r="F37"/>
  <c i="1" r="BB65"/>
  <c i="12" r="F37"/>
  <c i="1" r="BB66"/>
  <c i="14" r="F36"/>
  <c i="1" r="BC68"/>
  <c i="6" r="F36"/>
  <c i="1" r="BC59"/>
  <c i="15" r="J30"/>
  <c i="17" r="F34"/>
  <c i="1" r="BA71"/>
  <c i="4" r="F36"/>
  <c i="1" r="BC57"/>
  <c i="4" r="F37"/>
  <c i="1" r="BD57"/>
  <c i="5" r="F35"/>
  <c i="1" r="BB58"/>
  <c i="6" r="F35"/>
  <c i="1" r="BB59"/>
  <c i="14" r="F37"/>
  <c i="1" r="BD68"/>
  <c i="16" r="F34"/>
  <c i="1" r="BA70"/>
  <c i="2" r="F37"/>
  <c i="1" r="BD55"/>
  <c i="5" r="F37"/>
  <c i="1" r="BD58"/>
  <c i="7" r="F39"/>
  <c i="1" r="BD61"/>
  <c i="9" r="F38"/>
  <c i="1" r="BC63"/>
  <c i="10" r="F39"/>
  <c i="1" r="BD64"/>
  <c i="12" r="F39"/>
  <c i="1" r="BD66"/>
  <c i="13" r="J36"/>
  <c i="1" r="AW67"/>
  <c i="15" r="J34"/>
  <c i="1" r="AW69"/>
  <c i="2" r="J34"/>
  <c i="1" r="AW55"/>
  <c i="5" r="F36"/>
  <c i="1" r="BC58"/>
  <c i="7" r="F37"/>
  <c i="1" r="BB61"/>
  <c i="8" r="J36"/>
  <c i="1" r="AW62"/>
  <c i="9" r="F39"/>
  <c i="1" r="BD63"/>
  <c i="10" r="F37"/>
  <c i="1" r="BB64"/>
  <c i="11" r="F36"/>
  <c i="1" r="BA65"/>
  <c i="12" r="J36"/>
  <c i="1" r="AW66"/>
  <c i="13" r="F38"/>
  <c i="1" r="BC67"/>
  <c i="15" r="F37"/>
  <c i="1" r="BD69"/>
  <c i="2" l="1" r="T738"/>
  <c i="3" r="R317"/>
  <c i="2" r="P105"/>
  <c i="5" r="R103"/>
  <c i="3" r="P99"/>
  <c i="2" r="R738"/>
  <c i="16" r="T91"/>
  <c r="T90"/>
  <c i="6" r="R96"/>
  <c i="17" r="T85"/>
  <c r="T84"/>
  <c r="R85"/>
  <c r="R84"/>
  <c i="5" r="T88"/>
  <c i="16" r="R91"/>
  <c r="R90"/>
  <c i="14" r="R87"/>
  <c i="3" r="P317"/>
  <c i="14" r="P87"/>
  <c i="1" r="AU68"/>
  <c i="5" r="P103"/>
  <c r="P88"/>
  <c i="1" r="AU58"/>
  <c i="2" r="P738"/>
  <c i="6" r="T96"/>
  <c i="3" r="T99"/>
  <c i="2" r="R104"/>
  <c i="17" r="P85"/>
  <c r="P84"/>
  <c i="1" r="AU71"/>
  <c i="16" r="P91"/>
  <c r="P90"/>
  <c i="1" r="AU70"/>
  <c i="6" r="P96"/>
  <c i="1" r="AU59"/>
  <c i="5" r="R88"/>
  <c i="3" r="T317"/>
  <c r="R99"/>
  <c i="2" r="T105"/>
  <c r="T104"/>
  <c i="1" r="AG67"/>
  <c i="2" r="BK738"/>
  <c r="J738"/>
  <c r="J70"/>
  <c i="4" r="BK127"/>
  <c r="J127"/>
  <c r="J61"/>
  <c i="14" r="BK87"/>
  <c r="J87"/>
  <c i="5" r="BK89"/>
  <c r="J89"/>
  <c r="J60"/>
  <c i="8" r="BK88"/>
  <c r="J88"/>
  <c r="J64"/>
  <c i="9" r="BK88"/>
  <c r="J88"/>
  <c r="J64"/>
  <c i="12" r="BK88"/>
  <c r="J88"/>
  <c r="J64"/>
  <c i="2" r="BK105"/>
  <c r="J105"/>
  <c r="J60"/>
  <c i="11" r="BK88"/>
  <c r="J88"/>
  <c r="J64"/>
  <c i="16" r="BK357"/>
  <c r="J357"/>
  <c r="J69"/>
  <c i="3" r="BK317"/>
  <c r="J317"/>
  <c r="J69"/>
  <c i="4" r="BK82"/>
  <c r="J82"/>
  <c r="J59"/>
  <c i="6" r="BK96"/>
  <c r="J96"/>
  <c r="J59"/>
  <c i="10" r="BK88"/>
  <c r="J88"/>
  <c r="J64"/>
  <c i="17" r="BK85"/>
  <c r="J85"/>
  <c r="J60"/>
  <c i="16" r="BK90"/>
  <c r="J90"/>
  <c r="J59"/>
  <c i="1" r="AG69"/>
  <c i="15" r="J59"/>
  <c i="5" r="BK88"/>
  <c r="J88"/>
  <c r="J59"/>
  <c i="3" r="BK98"/>
  <c r="J98"/>
  <c r="J59"/>
  <c r="J33"/>
  <c i="1" r="AV56"/>
  <c r="AT56"/>
  <c i="10" r="F35"/>
  <c i="1" r="AZ64"/>
  <c i="13" r="J35"/>
  <c i="1" r="AV67"/>
  <c r="AT67"/>
  <c r="AN67"/>
  <c i="16" r="J33"/>
  <c i="1" r="AV70"/>
  <c r="AT70"/>
  <c i="11" r="F35"/>
  <c i="1" r="AZ65"/>
  <c i="14" r="F33"/>
  <c i="1" r="AZ68"/>
  <c r="AU60"/>
  <c i="6" r="F33"/>
  <c i="1" r="AZ59"/>
  <c i="14" r="J30"/>
  <c i="1" r="AG68"/>
  <c i="3" r="F33"/>
  <c i="1" r="AZ56"/>
  <c i="6" r="J33"/>
  <c i="1" r="AV59"/>
  <c r="AT59"/>
  <c i="8" r="J35"/>
  <c i="1" r="AV62"/>
  <c r="AT62"/>
  <c i="12" r="J35"/>
  <c i="1" r="AV66"/>
  <c r="AT66"/>
  <c r="BC60"/>
  <c r="AY60"/>
  <c i="16" r="F33"/>
  <c i="1" r="AZ70"/>
  <c i="9" r="J35"/>
  <c i="1" r="AV63"/>
  <c r="AT63"/>
  <c i="13" r="F35"/>
  <c i="1" r="AZ67"/>
  <c i="17" r="F33"/>
  <c i="1" r="AZ71"/>
  <c i="4" r="F33"/>
  <c i="1" r="AZ57"/>
  <c i="7" r="F35"/>
  <c i="1" r="AZ61"/>
  <c i="9" r="F35"/>
  <c i="1" r="AZ63"/>
  <c r="BD60"/>
  <c i="14" r="J33"/>
  <c i="1" r="AV68"/>
  <c r="AT68"/>
  <c i="12" r="F35"/>
  <c i="1" r="AZ66"/>
  <c i="15" r="F33"/>
  <c i="1" r="AZ69"/>
  <c i="4" r="J33"/>
  <c i="1" r="AV57"/>
  <c r="AT57"/>
  <c i="5" r="J33"/>
  <c i="1" r="AV58"/>
  <c r="AT58"/>
  <c i="7" r="J35"/>
  <c i="1" r="AV61"/>
  <c r="AT61"/>
  <c i="10" r="J35"/>
  <c i="1" r="AV64"/>
  <c r="AT64"/>
  <c r="BA60"/>
  <c r="AW60"/>
  <c i="15" r="J33"/>
  <c i="1" r="AV69"/>
  <c r="AT69"/>
  <c r="AN69"/>
  <c i="2" r="F33"/>
  <c i="1" r="AZ55"/>
  <c i="5" r="F33"/>
  <c i="1" r="AZ58"/>
  <c i="7" r="J32"/>
  <c i="1" r="AG61"/>
  <c i="8" r="F35"/>
  <c i="1" r="AZ62"/>
  <c i="11" r="J35"/>
  <c i="1" r="AV65"/>
  <c r="AT65"/>
  <c r="BB60"/>
  <c r="AX60"/>
  <c i="17" r="J33"/>
  <c i="1" r="AV71"/>
  <c r="AT71"/>
  <c i="2" r="J33"/>
  <c i="1" r="AV55"/>
  <c r="AT55"/>
  <c i="3" l="1" r="T98"/>
  <c i="2" r="P104"/>
  <c i="1" r="AU55"/>
  <c i="3" r="P98"/>
  <c i="1" r="AU56"/>
  <c i="3" r="R98"/>
  <c i="10" r="BK87"/>
  <c r="J87"/>
  <c r="J63"/>
  <c i="11" r="BK87"/>
  <c r="J87"/>
  <c i="12" r="BK87"/>
  <c r="J87"/>
  <c r="J63"/>
  <c i="14" r="J59"/>
  <c i="2" r="BK104"/>
  <c r="J104"/>
  <c r="J59"/>
  <c i="8" r="BK87"/>
  <c r="J87"/>
  <c r="J63"/>
  <c i="9" r="BK87"/>
  <c r="J87"/>
  <c r="J63"/>
  <c i="17" r="BK84"/>
  <c r="J84"/>
  <c r="J59"/>
  <c i="15" r="J39"/>
  <c i="14" r="J39"/>
  <c i="13" r="J41"/>
  <c i="1" r="AN61"/>
  <c i="7" r="J41"/>
  <c i="1" r="AN68"/>
  <c r="BA54"/>
  <c r="AW54"/>
  <c r="AK30"/>
  <c i="16" r="J30"/>
  <c i="1" r="AG70"/>
  <c r="AN70"/>
  <c r="BC54"/>
  <c r="W32"/>
  <c i="11" r="J32"/>
  <c i="1" r="AG65"/>
  <c r="BB54"/>
  <c r="AX54"/>
  <c r="AU54"/>
  <c i="4" r="J30"/>
  <c i="1" r="AG57"/>
  <c i="5" r="J30"/>
  <c i="1" r="AG58"/>
  <c r="AN58"/>
  <c i="3" r="J30"/>
  <c i="1" r="AG56"/>
  <c i="6" r="J30"/>
  <c i="1" r="AG59"/>
  <c r="AN59"/>
  <c r="AZ60"/>
  <c r="AV60"/>
  <c r="AT60"/>
  <c r="BD54"/>
  <c r="W33"/>
  <c i="6" l="1" r="J39"/>
  <c i="4" r="J39"/>
  <c i="11" r="J41"/>
  <c r="J63"/>
  <c i="16" r="J39"/>
  <c i="5" r="J39"/>
  <c i="3" r="J39"/>
  <c i="1" r="AN56"/>
  <c r="AN65"/>
  <c r="AN57"/>
  <c i="10" r="J32"/>
  <c i="1" r="AG64"/>
  <c i="2" r="J30"/>
  <c i="1" r="AG55"/>
  <c r="W30"/>
  <c i="12" r="J32"/>
  <c i="1" r="AG66"/>
  <c i="9" r="J32"/>
  <c i="1" r="AG63"/>
  <c r="AZ54"/>
  <c r="W29"/>
  <c i="8" r="J32"/>
  <c i="1" r="AG62"/>
  <c r="AY54"/>
  <c i="17" r="J30"/>
  <c i="1" r="AG71"/>
  <c r="W31"/>
  <c i="2" l="1" r="J39"/>
  <c i="17" r="J39"/>
  <c i="10" r="J41"/>
  <c i="9" r="J41"/>
  <c i="12" r="J41"/>
  <c i="8" r="J41"/>
  <c i="1" r="AN71"/>
  <c r="AN55"/>
  <c r="AN62"/>
  <c r="AN64"/>
  <c r="AN66"/>
  <c r="AN63"/>
  <c r="AG60"/>
  <c r="AV54"/>
  <c r="AK29"/>
  <c l="1" r="AN60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<sst xmlns="http://schemas.openxmlformats.org/spreadsheetml/2006/main">
  <si>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</si>
  <si>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</si>
  <si>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</si>
  <si>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</si>
  <si>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</si>
  <si>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{aab2e243-6ae3-4c82-a578-0545a02e7c31}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</si>
  <si>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</si>
  <si>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</si>
  <si>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</si>
  <si>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</si>
  <si>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</si>
  <si>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</si>
  <si>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</si>
  <si>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</si>
  <si>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0242023_revize01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</si>
  <si>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</si>
  <si>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</si>
  <si>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Nová budova pečovatelské služby FCHL</t>
  </si>
  <si>
    <t>KSO:</t>
  </si>
  <si>
    <t/>
  </si>
  <si>
    <t>CC-CZ:</t>
  </si>
  <si>
    <t>Místo:</t>
  </si>
  <si>
    <t>Litomyšl</t>
  </si>
  <si>
    <t>Datum:</t>
  </si>
  <si>
    <t>11. 12. 2023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</si>
  <si>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</si>
  <si>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</si>
  <si>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</si>
  <si>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</si>
  <si>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</si>
  <si>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</si>
  <si>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</si>
  <si>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Fplan projekty a stavby s. r. 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</si>
  <si>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</si>
  <si>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</si>
  <si>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</si>
  <si>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</si>
  <si>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</si>
  <si>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</si>
  <si>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</si>
  <si>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</si>
  <si>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</si>
  <si>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</si>
  <si>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</si>
  <si>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</si>
  <si>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</si>
  <si>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</si>
  <si>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</si>
  <si>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</si>
  <si>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</si>
  <si>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</si>
  <si>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</si>
  <si>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</si>
  <si>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</si>
  <si>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</si>
  <si>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</si>
  <si>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</si>
  <si>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</si>
  <si>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</si>
  <si>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</si>
  <si>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</si>
  <si>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</si>
  <si>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</si>
  <si>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</si>
  <si>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</si>
  <si>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</si>
  <si>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</si>
  <si>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</si>
  <si>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</si>
  <si>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</si>
  <si>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</si>
  <si>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</si>
  <si>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</si>
  <si>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</si>
  <si>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</si>
  <si>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</si>
  <si>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</si>
  <si>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Budova pečovatelské služby - stavební část</t>
  </si>
  <si>
    <t>STA</t>
  </si>
  <si>
    <t>1</t>
  </si>
  <si>
    <t>{a9202482-c31f-4d1b-b10b-5c80872e7458}</t>
  </si>
  <si>
    <t>2</t>
  </si>
  <si>
    <t>SO 01.4.a</t>
  </si>
  <si>
    <t>Zdravotechnika</t>
  </si>
  <si>
    <t>{41beed4d-8943-44c8-a1d5-ab7b3907eba8}</t>
  </si>
  <si>
    <t>SO 01.4.b</t>
  </si>
  <si>
    <t>Vzduchotechnika</t>
  </si>
  <si>
    <t>{6852f0a3-2a99-40ec-8c89-21d517c38b35}</t>
  </si>
  <si>
    <t>SO 01.4.c</t>
  </si>
  <si>
    <t>Vytápění</t>
  </si>
  <si>
    <t>{59318d56-f892-4f78-a34e-9d5cb973abfe}</t>
  </si>
  <si>
    <t>SO 01.4.d</t>
  </si>
  <si>
    <t>Elektro silnoproud</t>
  </si>
  <si>
    <t>{b13e400b-2bb1-45cc-9645-f58beebc80d8}</t>
  </si>
  <si>
    <t>SO 01.4.e</t>
  </si>
  <si>
    <t>Elektrokomunikace</t>
  </si>
  <si>
    <t>{edb2a379-f4aa-494a-948c-8bc0136412e5}</t>
  </si>
  <si>
    <t>SO 1</t>
  </si>
  <si>
    <t>SK - Strukturovaná kabeláž</t>
  </si>
  <si>
    <t>Soupis</t>
  </si>
  <si>
    <t>{a4ec21bc-5dbb-40ea-9dd2-b3ad32d84760}</t>
  </si>
  <si>
    <t>SO 2</t>
  </si>
  <si>
    <t>PZTS - Poplachový zabezpečovací a tísňový systém</t>
  </si>
  <si>
    <t>{87dcab8b-de16-4ca4-8be2-da3e95452580}</t>
  </si>
  <si>
    <t>SO 3</t>
  </si>
  <si>
    <t>DT - Domácí telefon</t>
  </si>
  <si>
    <t>{2186189a-c03c-40e4-8104-de106328f563}</t>
  </si>
  <si>
    <t>SO 4</t>
  </si>
  <si>
    <t>CCTV - Uzavřený televizní okruh</t>
  </si>
  <si>
    <t>{b09f8134-f097-4d68-997d-af56c0370333}</t>
  </si>
  <si>
    <t>SO 5</t>
  </si>
  <si>
    <t>Multimedia, ozvučení</t>
  </si>
  <si>
    <t>{abb8b149-9b38-4dfd-9daa-9efda970c316}</t>
  </si>
  <si>
    <t>SO 6</t>
  </si>
  <si>
    <t>NV - Nouzové volání</t>
  </si>
  <si>
    <t>{ec9b8665-a0eb-48d6-b4f1-4d37ba340d82}</t>
  </si>
  <si>
    <t>SO 7</t>
  </si>
  <si>
    <t>ZEM - Zemní práce, telekomunikační přípojka</t>
  </si>
  <si>
    <t>{db3f22c0-7629-4845-afc0-937231e25dc1}</t>
  </si>
  <si>
    <t>SO 01.4.f</t>
  </si>
  <si>
    <t>Elektro - Měření a regulace</t>
  </si>
  <si>
    <t>{e5f60ae2-a7e4-493b-a8fa-5c98383771b3}</t>
  </si>
  <si>
    <t>SO 01.4.g</t>
  </si>
  <si>
    <t>FVE</t>
  </si>
  <si>
    <t>{9aefd39e-aae5-4cd7-9928-40ac61c4fef1}</t>
  </si>
  <si>
    <t>SO 02</t>
  </si>
  <si>
    <t>Komunikace a zpevněné plochy, sadové úpravy</t>
  </si>
  <si>
    <t>{cdea39e5-08a0-420b-b609-10ecb80f7ce9}</t>
  </si>
  <si>
    <t>SO 03</t>
  </si>
  <si>
    <t>VRN</t>
  </si>
  <si>
    <t>{34255c4b-4ed9-4e88-92e0-c42c5eb6b48e}</t>
  </si>
  <si>
    <t>KRYCÍ LIST SOUPISU PRACÍ</t>
  </si>
  <si>
    <t>Objekt:</t>
  </si>
  <si>
    <t>SO 01 - Budova pečovatelské služby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</si>
  <si>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</si>
  <si>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</si>
  <si>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</si>
  <si>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</si>
  <si>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</si>
  <si>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</si>
  <si>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</si>
  <si>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</si>
  <si>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</si>
  <si>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</si>
  <si>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</si>
  <si>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</si>
  <si>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</si>
  <si>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</si>
  <si>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</si>
  <si>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</si>
  <si>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</si>
  <si>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</si>
  <si>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</si>
  <si>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</si>
  <si>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</si>
  <si>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</si>
  <si>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</si>
  <si>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</si>
  <si>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</si>
  <si>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</si>
  <si>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</si>
  <si>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</si>
  <si>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</si>
  <si>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</si>
  <si>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</si>
  <si>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</si>
  <si>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</si>
  <si>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</si>
  <si>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</si>
  <si>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</si>
  <si>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</si>
  <si>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</si>
  <si>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</si>
  <si>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</si>
  <si>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</si>
  <si>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</si>
  <si>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</si>
  <si>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</si>
  <si>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</si>
  <si>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</si>
  <si>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</si>
  <si>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</si>
  <si>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strojně při souvislé ploše přes 500 m2, tl. vrstvy do 200 mm</t>
  </si>
  <si>
    <t>m2</t>
  </si>
  <si>
    <t>CS ÚRS 2024 01</t>
  </si>
  <si>
    <t>4</t>
  </si>
  <si>
    <t>1520236158</t>
  </si>
  <si>
    <t>Online PSC</t>
  </si>
  <si>
    <t>https://podminky.urs.cz/item/CS_URS_2024_01/121151123</t>
  </si>
  <si>
    <t>VV</t>
  </si>
  <si>
    <t>"výkopová jáma SO01"798</t>
  </si>
  <si>
    <t>122151106</t>
  </si>
  <si>
    <t>Odkopávky a prokopávky nezapažené strojně v hornině třídy těžitelnosti I skupiny 1 a 2 přes 1 000 do 5 000 m3</t>
  </si>
  <si>
    <t>m3</t>
  </si>
  <si>
    <t>-1022425404</t>
  </si>
  <si>
    <t>https://podminky.urs.cz/item/CS_URS_2024_01/122151106</t>
  </si>
  <si>
    <t>"výkopová jáma SO01"798*(2,8+1)/2</t>
  </si>
  <si>
    <t>3</t>
  </si>
  <si>
    <t>131151100</t>
  </si>
  <si>
    <t>Hloubení nezapažených jam a zářezů strojně s urovnáním dna do předepsaného profilu a spádu v hornině třídy těžitelnosti I skupiny 1 a 2 do 20 m3</t>
  </si>
  <si>
    <t>-460261198</t>
  </si>
  <si>
    <t>https://podminky.urs.cz/item/CS_URS_2024_01/131151100</t>
  </si>
  <si>
    <t>"patka"1,5*1,5*0,5</t>
  </si>
  <si>
    <t>132151103</t>
  </si>
  <si>
    <t>Hloubení nezapažených rýh šířky do 800 mm strojně s urovnáním dna do předepsaného profilu a spádu v hornině třídy těžitelnosti I skupiny 1 a 2 přes 50 do 100 m3</t>
  </si>
  <si>
    <t>-866640951</t>
  </si>
  <si>
    <t>https://podminky.urs.cz/item/CS_URS_2024_01/132151103</t>
  </si>
  <si>
    <t>"pasy dům obvod"(8+4,6+0,8+9,4+7,13+1,1+3,18+3,9+1,4+1,15+0,4+2,5+3,1+4,6+22,8)*0,8*0,5</t>
  </si>
  <si>
    <t>"pasy dům obvod"(5,7+8,7)*0,8*1</t>
  </si>
  <si>
    <t>"pasy dům vnitřní"(6,2+4+2,9)*0,8*0,5+3,9*0,6*0,5</t>
  </si>
  <si>
    <t>"pasy venkovní sklad"(0,7+3,35+7,41+3,5)*0,6*0,5</t>
  </si>
  <si>
    <t>"pasy opěrka terasa"7,5*0,6*0,25+6*0,6*0,5</t>
  </si>
  <si>
    <t>"pasy suchá zídka"(3,7+12,3)*0,6*0,25</t>
  </si>
  <si>
    <t>"základ deska pod kontejnery"5*0,8*0,3</t>
  </si>
  <si>
    <t>Součet</t>
  </si>
  <si>
    <t>5</t>
  </si>
  <si>
    <t>132151251</t>
  </si>
  <si>
    <t>Hloubení nezapažených rýh šířky přes 800 do 2 000 mm strojně s urovnáním dna do předepsaného profilu a spádu v hornině třídy těžitelnosti I skupiny 1 a 2 do 20 m3</t>
  </si>
  <si>
    <t>712727961</t>
  </si>
  <si>
    <t>https://podminky.urs.cz/item/CS_URS_2024_01/132151251</t>
  </si>
  <si>
    <t>"pasy opěrka terasa"4,7*1*0,5</t>
  </si>
  <si>
    <t>"pasy opěrka za domem příčná"5,2*1*0,5</t>
  </si>
  <si>
    <t>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</si>
  <si>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</si>
  <si>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</si>
  <si>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115789855</t>
  </si>
  <si>
    <t>https://podminky.urs.cz/item/CS_URS_2024_01/162351103</t>
  </si>
  <si>
    <t>"mezideponie"</t>
  </si>
  <si>
    <t>"ornice - rozprostření v SO 02"798*0,15</t>
  </si>
  <si>
    <t>"výkopek"1516,2+1,125+58,567+4,95</t>
  </si>
  <si>
    <t>7</t>
  </si>
  <si>
    <t>1331315418</t>
  </si>
  <si>
    <t>8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</si>
  <si>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</si>
  <si>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</si>
  <si>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1871523806</t>
  </si>
  <si>
    <t>https://podminky.urs.cz/item/CS_URS_2024_01/162651111</t>
  </si>
  <si>
    <t>"přebytečný výkopek odvoz na skládku"(1516,2+1,125+58,567+4,95)-179,8</t>
  </si>
  <si>
    <t>9</t>
  </si>
  <si>
    <t>167151111</t>
  </si>
  <si>
    <t>Nakládání, skládání a překládání neulehlého výkopku nebo sypaniny strojně nakládání, množství přes 100 m3, z hornin třídy těžitelnosti I, skupiny 1 až 3</t>
  </si>
  <si>
    <t>-1869975253</t>
  </si>
  <si>
    <t>https://podminky.urs.cz/item/CS_URS_2024_01/167151111</t>
  </si>
  <si>
    <t>"zpětný zásyp okolo objektu výkopkem"</t>
  </si>
  <si>
    <t>"SZ"13*1,5*3,3+10*1*1</t>
  </si>
  <si>
    <t>"SV"(14+5)*1,5*2,7+(12+4+12,5)*1*1</t>
  </si>
  <si>
    <t>10</t>
  </si>
  <si>
    <t>-1091599042</t>
  </si>
  <si>
    <t>11</t>
  </si>
  <si>
    <t>171201221</t>
  </si>
  <si>
    <t>Poplatek za uložení stavebního odpadu na skládce (skládkovné) zeminy a kamení zatříděného do Katalogu odpadů pod kódem 17 05 04</t>
  </si>
  <si>
    <t>t</t>
  </si>
  <si>
    <t>-1334181470</t>
  </si>
  <si>
    <t>https://podminky.urs.cz/item/CS_URS_2024_01/171201221</t>
  </si>
  <si>
    <t>1401,042*1,8 'Přepočtené koeficientem množství</t>
  </si>
  <si>
    <t>171251201</t>
  </si>
  <si>
    <t>Uložení sypaniny na skládky nebo meziskládky bez hutnění s upravením uložené sypaniny do předepsaného tvaru</t>
  </si>
  <si>
    <t>292638136</t>
  </si>
  <si>
    <t>https://podminky.urs.cz/item/CS_URS_2024_01/171251201</t>
  </si>
  <si>
    <t>13</t>
  </si>
  <si>
    <t>-1861386144</t>
  </si>
  <si>
    <t>14</t>
  </si>
  <si>
    <t>174151101</t>
  </si>
  <si>
    <t>Zásyp sypaninou z jakékoliv horniny strojně s uložením výkopku ve vrstvách se zhutněním jam, šachet, rýh nebo kolem objektů v těchto vykopávkách</t>
  </si>
  <si>
    <t>1193440405</t>
  </si>
  <si>
    <t>https://podminky.urs.cz/item/CS_URS_2024_01/174151101</t>
  </si>
  <si>
    <t>15</t>
  </si>
  <si>
    <t>181951112</t>
  </si>
  <si>
    <t>Úprava pláně vyrovnáním výškových rozdílů strojně v hornině třídy těžitelnosti I, skupiny 1 až 3 se zhutněním</t>
  </si>
  <si>
    <t>812394716</t>
  </si>
  <si>
    <t>https://podminky.urs.cz/item/CS_URS_2024_01/181951112</t>
  </si>
  <si>
    <t>Zakládání</t>
  </si>
  <si>
    <t>16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</si>
  <si>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</si>
  <si>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</si>
  <si>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m</t>
  </si>
  <si>
    <t>963762268</t>
  </si>
  <si>
    <t>https://podminky.urs.cz/item/CS_URS_2024_01/212750101</t>
  </si>
  <si>
    <t>"odvodnění domu"10+1+4+9+26</t>
  </si>
  <si>
    <t>17</t>
  </si>
  <si>
    <t>218111113</t>
  </si>
  <si>
    <t>Odvětrání radonu vodorovné kladené do štěrkového podsypu drenážní z plastových perforovaných trubek, vnitřní průměr přes 80 do 100 mm</t>
  </si>
  <si>
    <t>692385699</t>
  </si>
  <si>
    <t>https://podminky.urs.cz/item/CS_URS_2024_01/218111113</t>
  </si>
  <si>
    <t>"odvod radonu"7,8+6,2+6+8,9+2,9+12,2+18</t>
  </si>
  <si>
    <t>18</t>
  </si>
  <si>
    <t>218111123</t>
  </si>
  <si>
    <t>Odvětrání radonu vodorovné kladené do štěrkového podsypu sběrné z plastových trubek, vnitřní průměr přes 125 do 160 mm</t>
  </si>
  <si>
    <t>-1318807141</t>
  </si>
  <si>
    <t>https://podminky.urs.cz/item/CS_URS_2024_01/218111123</t>
  </si>
  <si>
    <t>"odvod radonu"6+1+3</t>
  </si>
  <si>
    <t>19</t>
  </si>
  <si>
    <t>271922211</t>
  </si>
  <si>
    <t>Podsyp pod základové konstrukce se zhutněním a urovnáním povrchu z recyklátu betonového</t>
  </si>
  <si>
    <t>308504254</t>
  </si>
  <si>
    <t>https://podminky.urs.cz/item/CS_URS_2024_01/271922211</t>
  </si>
  <si>
    <t>"F2 sklad, závětří betonový recyklát 8/16"(27,47+5,2)*0,05</t>
  </si>
  <si>
    <t>20</t>
  </si>
  <si>
    <t>1017974891</t>
  </si>
  <si>
    <t>"F2 sklad, závětří betonový recyklát 0/64"(27,47+5,2)*0,1</t>
  </si>
  <si>
    <t>-1028347866</t>
  </si>
  <si>
    <t>"F1 betonový recyklát 16/32"228,5*0,1</t>
  </si>
  <si>
    <t>"F1 betonový recyklát 16/32"228,5*0,15</t>
  </si>
  <si>
    <t>"F2 sklad, závětří betonový recyklát 16/32"(27,47+5,2)*0,29</t>
  </si>
  <si>
    <t>22</t>
  </si>
  <si>
    <t>273321511</t>
  </si>
  <si>
    <t>Základy z betonu železového (bez výztuže) desky z betonu bez zvláštních nároků na prostředí tř. C 25/30</t>
  </si>
  <si>
    <t>-1596299893</t>
  </si>
  <si>
    <t>https://podminky.urs.cz/item/CS_URS_2024_01/273321511</t>
  </si>
  <si>
    <t>"F1"254,2*0,16</t>
  </si>
  <si>
    <t>23</t>
  </si>
  <si>
    <t>273351121</t>
  </si>
  <si>
    <t>Bednění základů desek zřízení</t>
  </si>
  <si>
    <t>-1177318339</t>
  </si>
  <si>
    <t>https://podminky.urs.cz/item/CS_URS_2024_01/273351121</t>
  </si>
  <si>
    <t>"F1"86*0,16</t>
  </si>
  <si>
    <t>24</t>
  </si>
  <si>
    <t>273351122</t>
  </si>
  <si>
    <t>Bednění základů desek odstranění</t>
  </si>
  <si>
    <t>-1690217378</t>
  </si>
  <si>
    <t>https://podminky.urs.cz/item/CS_URS_2024_01/273351122</t>
  </si>
  <si>
    <t>25</t>
  </si>
  <si>
    <t>273361821</t>
  </si>
  <si>
    <t>Výztuž základů desek z betonářské oceli 10 505 (R) nebo BSt 500</t>
  </si>
  <si>
    <t>1138814511</t>
  </si>
  <si>
    <t>https://podminky.urs.cz/item/CS_URS_2024_01/273361821</t>
  </si>
  <si>
    <t>"KARI 150/150/8"</t>
  </si>
  <si>
    <t>"F1"254,2*0,0054</t>
  </si>
  <si>
    <t>26</t>
  </si>
  <si>
    <t>274313511</t>
  </si>
  <si>
    <t>Základy z betonu prostého pasy betonu kamenem neprokládaného tř. C 12/15</t>
  </si>
  <si>
    <t>-31660805</t>
  </si>
  <si>
    <t>https://podminky.urs.cz/item/CS_URS_2024_01/274313511</t>
  </si>
  <si>
    <t>"pasy suchá zídka"(12+4,7+12,3)*0,6*0,25</t>
  </si>
  <si>
    <t>27</t>
  </si>
  <si>
    <t>274313611</t>
  </si>
  <si>
    <t>Základy z betonu prostého pasy betonu kamenem neprokládaného tř. C 16/20</t>
  </si>
  <si>
    <t>-412677839</t>
  </si>
  <si>
    <t>https://podminky.urs.cz/item/CS_URS_2024_01/274313611</t>
  </si>
  <si>
    <t>"pasy dům obvod"(8+4,55+0,86+9,4+7,3+1,1+3,18+9,57+9,85+1,95+1,15+3,5+3,1+4,6+22,8)*0,8*0,5</t>
  </si>
  <si>
    <t>"pasy venkovní sklad"(0,7+3,85+8,29+3,5)*0,6*0,5</t>
  </si>
  <si>
    <t>"pasy opěrka terasa"7,5*0,6*0,25+6*0,6*0,5+4,7*1*0,5</t>
  </si>
  <si>
    <t>"vyztužené pasy se sloupy"-(8,7+11)*0,8*0,5</t>
  </si>
  <si>
    <t>28</t>
  </si>
  <si>
    <t>274321311</t>
  </si>
  <si>
    <t>Základy z betonu železového (bez výztuže) pasy z betonu bez zvláštních nároků na prostředí tř. C 16/20</t>
  </si>
  <si>
    <t>-1968222297</t>
  </si>
  <si>
    <t>https://podminky.urs.cz/item/CS_URS_2024_01/274321311</t>
  </si>
  <si>
    <t>"vyztužené pasy se sloupy"(8,7+11)*0,8*0,5</t>
  </si>
  <si>
    <t>29</t>
  </si>
  <si>
    <t>274351121</t>
  </si>
  <si>
    <t>Bednění základů pasů rovné zřízení</t>
  </si>
  <si>
    <t>-292511145</t>
  </si>
  <si>
    <t>https://podminky.urs.cz/item/CS_URS_2024_01/274351121</t>
  </si>
  <si>
    <t>"základ deska pod kontejnery"(5+0,8)*2*0,3</t>
  </si>
  <si>
    <t>"pasy opěrka stání mimo dům"(12+4,7+12,3)*2*0,25</t>
  </si>
  <si>
    <t>30</t>
  </si>
  <si>
    <t>274351122</t>
  </si>
  <si>
    <t>Bednění základů pasů rovné odstranění</t>
  </si>
  <si>
    <t>-1052823556</t>
  </si>
  <si>
    <t>https://podminky.urs.cz/item/CS_URS_2024_01/274351122</t>
  </si>
  <si>
    <t>31</t>
  </si>
  <si>
    <t>274352241</t>
  </si>
  <si>
    <t>Bednění základů pasů kruhové nebo obloukové poloměru přes 4 m zřízení</t>
  </si>
  <si>
    <t>1274029026</t>
  </si>
  <si>
    <t>https://podminky.urs.cz/item/CS_URS_2024_01/274352241</t>
  </si>
  <si>
    <t>"pasy opěrka terasa"7,5*0,25*2+6*0,5*2+4,7*0,5*2</t>
  </si>
  <si>
    <t>32</t>
  </si>
  <si>
    <t>274352242</t>
  </si>
  <si>
    <t>Bednění základů pasů kruhové nebo obloukové poloměru přes 4 m odstranění</t>
  </si>
  <si>
    <t>-726586157</t>
  </si>
  <si>
    <t>https://podminky.urs.cz/item/CS_URS_2024_01/274352242</t>
  </si>
  <si>
    <t>33</t>
  </si>
  <si>
    <t>274361821</t>
  </si>
  <si>
    <t>Výztuž základů pasů z betonářské oceli 10 505 (R) nebo BSt 500</t>
  </si>
  <si>
    <t>371628924</t>
  </si>
  <si>
    <t>https://podminky.urs.cz/item/CS_URS_2024_01/274361821</t>
  </si>
  <si>
    <t>"startovací výztuž sloupy pr 16"6*4*1*0,00158</t>
  </si>
  <si>
    <t>34</t>
  </si>
  <si>
    <t>274362021</t>
  </si>
  <si>
    <t>Výztuž základů pasů ze svařovaných sítí z drátů typu KARI</t>
  </si>
  <si>
    <t>755222898</t>
  </si>
  <si>
    <t>https://podminky.urs.cz/item/CS_URS_2024_01/274362021</t>
  </si>
  <si>
    <t>"vyztužené pasy se sloupy KARI 150/150/8"(8,7+11)*1,3*0,0054</t>
  </si>
  <si>
    <t>35</t>
  </si>
  <si>
    <t>275321311</t>
  </si>
  <si>
    <t>Základy z betonu železového (bez výztuže) patky z betonu bez zvláštních nároků na prostředí tř. C 16/20</t>
  </si>
  <si>
    <t>-1295551568</t>
  </si>
  <si>
    <t>https://podminky.urs.cz/item/CS_URS_2024_01/275321311</t>
  </si>
  <si>
    <t>"patka"1,5*1,5*0,75</t>
  </si>
  <si>
    <t>36</t>
  </si>
  <si>
    <t>275351121</t>
  </si>
  <si>
    <t>Bednění základů patek zřízení</t>
  </si>
  <si>
    <t>-1062700234</t>
  </si>
  <si>
    <t>https://podminky.urs.cz/item/CS_URS_2024_01/275351121</t>
  </si>
  <si>
    <t>"patka"1,5*4*0,75</t>
  </si>
  <si>
    <t>37</t>
  </si>
  <si>
    <t>275351122</t>
  </si>
  <si>
    <t>Bednění základů patek odstranění</t>
  </si>
  <si>
    <t>-1020362405</t>
  </si>
  <si>
    <t>https://podminky.urs.cz/item/CS_URS_2024_01/275351122</t>
  </si>
  <si>
    <t>38</t>
  </si>
  <si>
    <t>275362021</t>
  </si>
  <si>
    <t>Výztuž základů patek ze svařovaných sítí z drátů typu KARI</t>
  </si>
  <si>
    <t>-1914276669</t>
  </si>
  <si>
    <t>https://podminky.urs.cz/item/CS_URS_2024_01/275362021</t>
  </si>
  <si>
    <t>"patka KARI 150/150/8"1,688*0,0054</t>
  </si>
  <si>
    <t>39</t>
  </si>
  <si>
    <t>279113154</t>
  </si>
  <si>
    <t>Základové zdi z tvárnic ztraceného bednění včetně výplně z betonu bez zvláštních nároků na vliv prostředí třídy C 25/30, tloušťky zdiva přes 250 do 300 mm</t>
  </si>
  <si>
    <t>-1697021041</t>
  </si>
  <si>
    <t>https://podminky.urs.cz/item/CS_URS_2024_01/279113154</t>
  </si>
  <si>
    <t>"dům obvod - spodní řada"(7,86+3,5+0,85+9,9+7,7+1,08+2,68+4,15+1,65+1,95+0,7+2,4+2,3+4,1+22,25)*0,25</t>
  </si>
  <si>
    <t>"dům obvod - spodní řada"(4,95+7,95)*0,75</t>
  </si>
  <si>
    <t>"dům vnitřní - spodní řada"(3,1*0,25)+(4+5,25)*0,75</t>
  </si>
  <si>
    <t>40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</si>
  <si>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</si>
  <si>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</si>
  <si>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1456565663</t>
  </si>
  <si>
    <t>https://podminky.urs.cz/item/CS_URS_2024_01/279361821</t>
  </si>
  <si>
    <t>"ZB svislá 1xpr 12 á 250, vodorovná 2xpr 10 spára=8,5kg/m2"</t>
  </si>
  <si>
    <t>35,656*0,0085</t>
  </si>
  <si>
    <t>Svislé a kompletní konstrukce</t>
  </si>
  <si>
    <t>41</t>
  </si>
  <si>
    <t>311101212</t>
  </si>
  <si>
    <t xml:space="preserve">Vytvoření prostupů nebo suchých kanálků v betonových zdech nosných z monolitického betonu a železobetonu vodorovných, šikmých, obloukových, zalomených, svislých vložkami z trub, prefabrikovaných dílců, dutinových tvarovek, apod., bez jejich dodání trvale </t>
  </si>
  <si>
    <t>900077368</t>
  </si>
  <si>
    <t>https://podminky.urs.cz/item/CS_URS_2024_01/311101212</t>
  </si>
  <si>
    <t>"prostupy pro sítě"5*0,8</t>
  </si>
  <si>
    <t>42</t>
  </si>
  <si>
    <t>M</t>
  </si>
  <si>
    <t>28611136</t>
  </si>
  <si>
    <t>trubka kanalizační PVC DN 200x1000mm SN4</t>
  </si>
  <si>
    <t>-501364128</t>
  </si>
  <si>
    <t>4,95049504950495*1,01 'Přepočtené koeficientem množství</t>
  </si>
  <si>
    <t>43</t>
  </si>
  <si>
    <t>311113154</t>
  </si>
  <si>
    <t>Nadzákladové zdi z betonových tvárnic ztraceného bednění hladkých, včetně výplně z betonu třídy C 25/30, tloušťky zdiva přes 250 do 300 mm</t>
  </si>
  <si>
    <t>-2033139072</t>
  </si>
  <si>
    <t>https://podminky.urs.cz/item/CS_URS_2024_01/311113154</t>
  </si>
  <si>
    <t>"venkovní sklad 117"(0,75+3,72+8,07+3,3)*3,1</t>
  </si>
  <si>
    <t>"opěrka za domem příčná"(5,3+0,8)*0,75+(5,3*2,5)</t>
  </si>
  <si>
    <t>"dům obvod - zakládací řada"(7,86+3,5+0,85+9,9+7,7+1,08+2,68+9,09+9,6+1,95+0,7+2,4+2,3+4,1+11,7)*0,25</t>
  </si>
  <si>
    <t>"dům obvod - sokl pod úrovní terénu část SV stěny W7"10,55*2,25</t>
  </si>
  <si>
    <t>44</t>
  </si>
  <si>
    <t>311214121</t>
  </si>
  <si>
    <t>Zdivo nadzákladové z lomového kamene štípaného nebo ručně vybíraného na sucho z pravidelných kamenů objemu 1 kusu kamene do 0,02 m3</t>
  </si>
  <si>
    <t>-1354562228</t>
  </si>
  <si>
    <t>https://podminky.urs.cz/item/CS_URS_2024_01/311214121</t>
  </si>
  <si>
    <t>"suchá zídka"(12+4,4+12,2)*0,5*0,75</t>
  </si>
  <si>
    <t>45</t>
  </si>
  <si>
    <t>311214911</t>
  </si>
  <si>
    <t>Zdivo nadzákladové z lomového kamene štípaného nebo ručně vybíraného na sucho Příplatek k cenám za lícování zdiva jednostranné</t>
  </si>
  <si>
    <t>-1470816928</t>
  </si>
  <si>
    <t>https://podminky.urs.cz/item/CS_URS_2024_01/311214911</t>
  </si>
  <si>
    <t>46</t>
  </si>
  <si>
    <t>311214921</t>
  </si>
  <si>
    <t>Zdivo nadzákladové z lomového kamene štípaného nebo ručně vybíraného na sucho Příplatek k cenám za vytvoření hrany rohu</t>
  </si>
  <si>
    <t>-631852988</t>
  </si>
  <si>
    <t>https://podminky.urs.cz/item/CS_URS_2024_01/311214921</t>
  </si>
  <si>
    <t>47</t>
  </si>
  <si>
    <t>311214922</t>
  </si>
  <si>
    <t>Zdivo nadzákladové z lomového kamene štípaného nebo ručně vybíraného na sucho Příplatek k cenám za vytvoření hrany nároží</t>
  </si>
  <si>
    <t>565953437</t>
  </si>
  <si>
    <t>https://podminky.urs.cz/item/CS_URS_2024_01/311214922</t>
  </si>
  <si>
    <t>48</t>
  </si>
  <si>
    <t>311270391</t>
  </si>
  <si>
    <t>Zdivo z přesných vápenopískových tvárnic na tenkovrstvou maltu, tloušťka zdiva 200 mm, formát a rozměr tvárnic 14DF 498x200x248 mm plných, pevnosti přes P15 do P25</t>
  </si>
  <si>
    <t>1632015971</t>
  </si>
  <si>
    <t>https://podminky.urs.cz/item/CS_URS_2024_01/311270391</t>
  </si>
  <si>
    <t>"vnitřní zdivo"(4,1+5,3)*3,64</t>
  </si>
  <si>
    <t>49</t>
  </si>
  <si>
    <t>311272227</t>
  </si>
  <si>
    <t>Zdivo z pórobetonových tvárnic na tenké maltové lože, tl. zdiva 300 mm pevnost tvárnic přes P2 do P4, objemová hmotnost do 450 kg/m3 na pero a drážku</t>
  </si>
  <si>
    <t>1056521452</t>
  </si>
  <si>
    <t>https://podminky.urs.cz/item/CS_URS_2024_01/311272227</t>
  </si>
  <si>
    <t>"dům obvod W1"(7,86+3,5+0,85+1,08+2,68+9,09+9,6+1,95+0,7+2,4+2,3+4,1+11,7)*3,06</t>
  </si>
  <si>
    <t>"dům obvod W1 parapet prosklená stěna"(1,75*6+1,25)*0,56</t>
  </si>
  <si>
    <t>"dům obvod - nad úrovní terénu část SV stěny W1"10,55*1,06</t>
  </si>
  <si>
    <t>"otvory"-(1*2,07+1,25*2,5*8+3*2,5*2+2*3+1,25*1*4)</t>
  </si>
  <si>
    <t>"vnitřní stěna 101"3,14*3,52</t>
  </si>
  <si>
    <t>50</t>
  </si>
  <si>
    <t>311273903</t>
  </si>
  <si>
    <t>Zakládací vrstva pórobetonového zdiva z hydrofobizovaných tvárnic ze zakládacích tvárnic, pevnost tvárnic do P4, objemová hmotnost do 550 kg/m3, výšky 124 mm, tloušťka zdiva 300 mm</t>
  </si>
  <si>
    <t>1930058054</t>
  </si>
  <si>
    <t>https://podminky.urs.cz/item/CS_URS_2024_01/311273903</t>
  </si>
  <si>
    <t>51</t>
  </si>
  <si>
    <t>311273955</t>
  </si>
  <si>
    <t>Založení pórobetonového zdiva na zakládací maltu, tlouštky zdiva 300 mm</t>
  </si>
  <si>
    <t>-1928241061</t>
  </si>
  <si>
    <t>https://podminky.urs.cz/item/CS_URS_2024_01/311273955</t>
  </si>
  <si>
    <t>"vnitřní stěna 101"3,14</t>
  </si>
  <si>
    <t>52</t>
  </si>
  <si>
    <t>311279121</t>
  </si>
  <si>
    <t>Zakládací vrstva vápenopískového zdiva z vyrovnávacích bloků, tloušťka zdiva 200 mm</t>
  </si>
  <si>
    <t>-1757206658</t>
  </si>
  <si>
    <t>https://podminky.urs.cz/item/CS_URS_2024_01/311279121</t>
  </si>
  <si>
    <t>"vnitřní zdivo"(4,1+5,3)</t>
  </si>
  <si>
    <t>53</t>
  </si>
  <si>
    <t>311321815</t>
  </si>
  <si>
    <t>Nadzákladové zdi z betonu železového (bez výztuže) nosné pohledového (v přírodní barvě drtí a přísad) tř. C 30/37</t>
  </si>
  <si>
    <t>993644444</t>
  </si>
  <si>
    <t>https://podminky.urs.cz/item/CS_URS_2024_01/311321815</t>
  </si>
  <si>
    <t>"želbet opěrka terasa"16,6*0,3*(3,25+1,3)/2</t>
  </si>
  <si>
    <t>54</t>
  </si>
  <si>
    <t>311351611</t>
  </si>
  <si>
    <t>Bednění nadzákladových zdí nosných kruhové nebo obloukové oboustranné za každou stranu poloměru přes 4 m zřízení</t>
  </si>
  <si>
    <t>-638001861</t>
  </si>
  <si>
    <t>https://podminky.urs.cz/item/CS_URS_2024_01/311351611</t>
  </si>
  <si>
    <t>"želbet opěrka terasa"16,6*2*(3,25+1,3)/2</t>
  </si>
  <si>
    <t>55</t>
  </si>
  <si>
    <t>311351612</t>
  </si>
  <si>
    <t>Bednění nadzákladových zdí nosných kruhové nebo obloukové oboustranné za každou stranu poloměru přes 4 m odstranění</t>
  </si>
  <si>
    <t>92029807</t>
  </si>
  <si>
    <t>https://podminky.urs.cz/item/CS_URS_2024_01/311351612</t>
  </si>
  <si>
    <t>56</t>
  </si>
  <si>
    <t>311351911</t>
  </si>
  <si>
    <t>Bednění nadzákladových zdí nosných Příplatek k cenám bednění za pohledový beton</t>
  </si>
  <si>
    <t>-998057276</t>
  </si>
  <si>
    <t>https://podminky.urs.cz/item/CS_URS_2024_01/311351911</t>
  </si>
  <si>
    <t>57</t>
  </si>
  <si>
    <t>311361821</t>
  </si>
  <si>
    <t>Výztuž nadzákladových zdí nosných svislých nebo odkloněných od svislice, rovných nebo oblých z betonářské oceli 10 505 (R) nebo BSt 500</t>
  </si>
  <si>
    <t>551618776</t>
  </si>
  <si>
    <t>https://podminky.urs.cz/item/CS_URS_2024_01/311361821</t>
  </si>
  <si>
    <t>109,52*0,0085</t>
  </si>
  <si>
    <t>58</t>
  </si>
  <si>
    <t>-91486346</t>
  </si>
  <si>
    <t>"želbet opěrka terasa - stupeň vyztužení 90 kg/m3"11,33*0,09</t>
  </si>
  <si>
    <t>59</t>
  </si>
  <si>
    <t>317142412</t>
  </si>
  <si>
    <t>Překlady nenosné z pórobetonu osazené do tenkého maltového lože, výšky do 250 mm, šířky překladu 75 mm, délky překladu přes 1000 do 1250 mm</t>
  </si>
  <si>
    <t>kus</t>
  </si>
  <si>
    <t>1059753281</t>
  </si>
  <si>
    <t>https://podminky.urs.cz/item/CS_URS_2024_01/317142412</t>
  </si>
  <si>
    <t>"L2"4</t>
  </si>
  <si>
    <t>60</t>
  </si>
  <si>
    <t>317143452</t>
  </si>
  <si>
    <t>Překlady nosné z pórobetonu osazené do tenkého maltového lože, pro zdi tl. 300 mm, délky překladu přes 1300 do 1500 mm</t>
  </si>
  <si>
    <t>-1801953867</t>
  </si>
  <si>
    <t>https://podminky.urs.cz/item/CS_URS_2024_01/317143452</t>
  </si>
  <si>
    <t>"L1"1</t>
  </si>
  <si>
    <t>61</t>
  </si>
  <si>
    <t>317251043</t>
  </si>
  <si>
    <t>Schránka nenosná žaluziová pro zdivo z pórobetonu výšky překladu do 249 mm, šířky do 164 mm osazovaná dodatečně do zatepleného zdiva, délky přes 1000 do 1500 mm</t>
  </si>
  <si>
    <t>1501798868</t>
  </si>
  <si>
    <t>https://podminky.urs.cz/item/CS_URS_2024_01/317251043</t>
  </si>
  <si>
    <t>62</t>
  </si>
  <si>
    <t>317251049</t>
  </si>
  <si>
    <t>Schránka nenosná žaluziová pro zdivo z pórobetonu výšky překladu do 249 mm, šířky do 164 mm osazovaná dodatečně do zatepleného zdiva, délky přes 2500 do 3000 mm</t>
  </si>
  <si>
    <t>-404483388</t>
  </si>
  <si>
    <t>https://podminky.urs.cz/item/CS_URS_2024_01/317251049</t>
  </si>
  <si>
    <t>63</t>
  </si>
  <si>
    <t>330321610</t>
  </si>
  <si>
    <t>Sloupy, pilíře, táhla, rámové stojky, vzpěry z betonu železového (bez výztuže) bez zvláštních nároků na vliv prostředí tř. C 30/37</t>
  </si>
  <si>
    <t>33949087</t>
  </si>
  <si>
    <t>https://podminky.urs.cz/item/CS_URS_2024_01/330321610</t>
  </si>
  <si>
    <t>"obvod stěna"0,52*0,3*3,75+0,5*0,3*3,75*3+0,7*0,3*3,75</t>
  </si>
  <si>
    <t>"vnitřní pilíř"0,5*0,3*3,8</t>
  </si>
  <si>
    <t>64</t>
  </si>
  <si>
    <t>331351121</t>
  </si>
  <si>
    <t>Bednění hranatých sloupů a pilířů včetně vzepření průřezu pravoúhlého čtyřúhelníka výšky do 4 m, průřezu přes 0,08 do 0,16 m2 zřízení</t>
  </si>
  <si>
    <t>995343581</t>
  </si>
  <si>
    <t>https://podminky.urs.cz/item/CS_URS_2024_01/331351121</t>
  </si>
  <si>
    <t>"obvod stěna"(0,52+0,3)*2*3,75+(0,5+0,3)*2*3,75*3+(0,7+0,3)*2*3,75</t>
  </si>
  <si>
    <t>"vnitřní pilíř"(0,5+0,3)*2*3,8</t>
  </si>
  <si>
    <t>65</t>
  </si>
  <si>
    <t>331351122</t>
  </si>
  <si>
    <t>Bednění hranatých sloupů a pilířů včetně vzepření průřezu pravoúhlého čtyřúhelníka výšky do 4 m, průřezu přes 0,08 do 0,16 m2 odstranění</t>
  </si>
  <si>
    <t>658052368</t>
  </si>
  <si>
    <t>https://podminky.urs.cz/item/CS_URS_2024_01/331351122</t>
  </si>
  <si>
    <t>66</t>
  </si>
  <si>
    <t>331361821</t>
  </si>
  <si>
    <t>Výztuž sloupů, pilířů, rámových stojek, táhel nebo vzpěr hranatých svislých nebo šikmých (odkloněných) z betonářské oceli 10 505 (R) nebo BSt 500</t>
  </si>
  <si>
    <t>-1234776039</t>
  </si>
  <si>
    <t>https://podminky.urs.cz/item/CS_URS_2024_01/331361821</t>
  </si>
  <si>
    <t>"sloupy S1,S2 výztuž 52-R8"(149,76*0,395)/1000</t>
  </si>
  <si>
    <t>"sloupy S1,S2 výztuž 51-54-R16"(121,6+80+64)*1,58/1000</t>
  </si>
  <si>
    <t>67</t>
  </si>
  <si>
    <t>342271001</t>
  </si>
  <si>
    <t>Stěny a příčky z nepálených cihelných bloků výplňové a oddělovací, na maltu hliněnou, tloušťky 120 mm</t>
  </si>
  <si>
    <t>551278259</t>
  </si>
  <si>
    <t>https://podminky.urs.cz/item/CS_URS_2024_01/342271001</t>
  </si>
  <si>
    <t>22*3,64</t>
  </si>
  <si>
    <t>"otvory"-(1*3*10+0,5*3)</t>
  </si>
  <si>
    <t>68</t>
  </si>
  <si>
    <t>342272215</t>
  </si>
  <si>
    <t>Příčky z pórobetonových tvárnic hladkých na tenké maltové lože objemová hmotnost do 500 kg/m3, tloušťka příčky 75 mm</t>
  </si>
  <si>
    <t>426979346</t>
  </si>
  <si>
    <t>https://podminky.urs.cz/item/CS_URS_2024_01/342272215</t>
  </si>
  <si>
    <t>(1,2+1,35+2,2+1,4+2,54)*3,64</t>
  </si>
  <si>
    <t>"otvory"-(0,8*2*4)</t>
  </si>
  <si>
    <t>69</t>
  </si>
  <si>
    <t>342272245</t>
  </si>
  <si>
    <t>Příčky z pórobetonových tvárnic hladkých na tenké maltové lože objemová hmotnost do 500 kg/m3, tloušťka příčky 150 mm</t>
  </si>
  <si>
    <t>-1139056835</t>
  </si>
  <si>
    <t>https://podminky.urs.cz/item/CS_URS_2024_01/342272245</t>
  </si>
  <si>
    <t>"příčky"(2,95+2,94+3,61+1,56+4,9+3*2+0,6*2+2,7+7,7+0,34*2+0,35)*3,64</t>
  </si>
  <si>
    <t>"otvory"-(1*3*2)</t>
  </si>
  <si>
    <t>"atika W4"(76,5-25,3)*0,5</t>
  </si>
  <si>
    <t>70</t>
  </si>
  <si>
    <t>342291121</t>
  </si>
  <si>
    <t>Ukotvení příček plochými kotvami, do konstrukce cihelné</t>
  </si>
  <si>
    <t>1554329719</t>
  </si>
  <si>
    <t>https://podminky.urs.cz/item/CS_URS_2024_01/342291121</t>
  </si>
  <si>
    <t>11*3,64</t>
  </si>
  <si>
    <t>71</t>
  </si>
  <si>
    <t>342291131</t>
  </si>
  <si>
    <t>Ukotvení příček plochými kotvami, do konstrukce betonové</t>
  </si>
  <si>
    <t>-938703649</t>
  </si>
  <si>
    <t>https://podminky.urs.cz/item/CS_URS_2024_01/342291131</t>
  </si>
  <si>
    <t>"atika požární svislá W5"4*0,5</t>
  </si>
  <si>
    <t>"atika požární vodorovná W5"51,2</t>
  </si>
  <si>
    <t>72</t>
  </si>
  <si>
    <t>345321616</t>
  </si>
  <si>
    <t>Zídky atikové, poprsní, schodišťové a zábradelní z betonu železového bez výztuže tř. C 30/37</t>
  </si>
  <si>
    <t>1426508778</t>
  </si>
  <si>
    <t>https://podminky.urs.cz/item/CS_URS_2024_01/345321616</t>
  </si>
  <si>
    <t>"atika W5"(5,7+19,6)*0,59*0,2</t>
  </si>
  <si>
    <t>73</t>
  </si>
  <si>
    <t>345351005</t>
  </si>
  <si>
    <t>Bednění atikových, poprsních, schodišťových, zábradelních zídek plnostěnných zřízení</t>
  </si>
  <si>
    <t>-810586096</t>
  </si>
  <si>
    <t>https://podminky.urs.cz/item/CS_URS_2024_01/345351005</t>
  </si>
  <si>
    <t>"atika W5"(5,7+19,6)*0,59*2</t>
  </si>
  <si>
    <t>74</t>
  </si>
  <si>
    <t>345351006</t>
  </si>
  <si>
    <t>Bednění atikových, poprsních, schodišťových, zábradelních zídek plnostěnných odstranění</t>
  </si>
  <si>
    <t>-1107796401</t>
  </si>
  <si>
    <t>https://podminky.urs.cz/item/CS_URS_2024_01/345351006</t>
  </si>
  <si>
    <t>75</t>
  </si>
  <si>
    <t>346272216</t>
  </si>
  <si>
    <t>Přizdívky z pórobetonových tvárnic objemová hmotnost do 500 kg/m3, na tenké maltové lože, tloušťka přizdívky 50 mm</t>
  </si>
  <si>
    <t>-1201009517</t>
  </si>
  <si>
    <t>https://podminky.urs.cz/item/CS_URS_2024_01/346272216</t>
  </si>
  <si>
    <t>"instalační předstěna wc 105,110,111,113b"0,95*1,3+(1,05*2+0,85)*2</t>
  </si>
  <si>
    <t>76</t>
  </si>
  <si>
    <t>348272615</t>
  </si>
  <si>
    <t>Ploty z tvárnic betonových plotová stříška lepená mrazuvzdorným lepidlem z tvarovek broušených, plochých přírodních, tloušťka zdiva 295 mm</t>
  </si>
  <si>
    <t>631936903</t>
  </si>
  <si>
    <t>https://podminky.urs.cz/item/CS_URS_2024_01/348272615</t>
  </si>
  <si>
    <t>"opěrka za domem příčná"5</t>
  </si>
  <si>
    <t>Vodorovné konstrukce</t>
  </si>
  <si>
    <t>77</t>
  </si>
  <si>
    <t>411321616</t>
  </si>
  <si>
    <t>Stropy z betonu železového (bez výztuže) stropů deskových, plochých střech, desek balkonových, desek hřibových stropů včetně hlavic hřibových sloupů tř. C 30/37</t>
  </si>
  <si>
    <t>1813828201</t>
  </si>
  <si>
    <t>https://podminky.urs.cz/item/CS_URS_2024_01/411321616</t>
  </si>
  <si>
    <t>"strop R1,R2"282*0,2</t>
  </si>
  <si>
    <t>"strop R3"31*0,15</t>
  </si>
  <si>
    <t>78</t>
  </si>
  <si>
    <t>411351011</t>
  </si>
  <si>
    <t>Bednění stropních konstrukcí - bez podpěrné konstrukce desek tloušťky stropní desky přes 5 do 25 cm zřízení</t>
  </si>
  <si>
    <t>1659677266</t>
  </si>
  <si>
    <t>https://podminky.urs.cz/item/CS_URS_2024_01/411351011</t>
  </si>
  <si>
    <t>"strop plocha R1,R2"282</t>
  </si>
  <si>
    <t>"strop obvod R1,R2"76,5*0,2</t>
  </si>
  <si>
    <t>"strop plocha R3"31</t>
  </si>
  <si>
    <t>"strop obvod R3"26*0,15</t>
  </si>
  <si>
    <t>79</t>
  </si>
  <si>
    <t>411351012</t>
  </si>
  <si>
    <t>Bednění stropních konstrukcí - bez podpěrné konstrukce desek tloušťky stropní desky přes 5 do 25 cm odstranění</t>
  </si>
  <si>
    <t>122826365</t>
  </si>
  <si>
    <t>https://podminky.urs.cz/item/CS_URS_2024_01/411351012</t>
  </si>
  <si>
    <t>80</t>
  </si>
  <si>
    <t>411354313</t>
  </si>
  <si>
    <t>Podpěrná konstrukce stropů - desek, kleneb a skořepin výška podepření do 4 m tloušťka stropu přes 15 do 25 cm zřízení</t>
  </si>
  <si>
    <t>-995725477</t>
  </si>
  <si>
    <t>https://podminky.urs.cz/item/CS_URS_2024_01/411354313</t>
  </si>
  <si>
    <t>"strop plocha R1, R2"255</t>
  </si>
  <si>
    <t>81</t>
  </si>
  <si>
    <t>411354314</t>
  </si>
  <si>
    <t>Podpěrná konstrukce stropů - desek, kleneb a skořepin výška podepření do 4 m tloušťka stropu přes 15 do 25 cm odstranění</t>
  </si>
  <si>
    <t>-1638261861</t>
  </si>
  <si>
    <t>https://podminky.urs.cz/item/CS_URS_2024_01/411354314</t>
  </si>
  <si>
    <t>82</t>
  </si>
  <si>
    <t>411354715</t>
  </si>
  <si>
    <t>Bednění balkonových desek včetně podpěrné konstrukce výšky do 4 m půdorysně křivočarých zřízení</t>
  </si>
  <si>
    <t>1329240623</t>
  </si>
  <si>
    <t>https://podminky.urs.cz/item/CS_URS_2024_01/411354715</t>
  </si>
  <si>
    <t>"strop plocha R2 krytá část terasy"27</t>
  </si>
  <si>
    <t>83</t>
  </si>
  <si>
    <t>411354716</t>
  </si>
  <si>
    <t>Bednění balkonových desek včetně podpěrné konstrukce výšky do 4 m půdorysně křivočarých odstranění</t>
  </si>
  <si>
    <t>-1411839768</t>
  </si>
  <si>
    <t>https://podminky.urs.cz/item/CS_URS_2024_01/411354716</t>
  </si>
  <si>
    <t>84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</si>
  <si>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</si>
  <si>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</t>
  </si>
  <si>
    <t>-1429883808</t>
  </si>
  <si>
    <t>https://podminky.urs.cz/item/CS_URS_2024_01/411361821</t>
  </si>
  <si>
    <t>horní + dolní výztuž</t>
  </si>
  <si>
    <t>"strop R11-16,R21-24 R14,R16"(1458,18+1793,53)/1000</t>
  </si>
  <si>
    <t>85</t>
  </si>
  <si>
    <t>411362021</t>
  </si>
  <si>
    <t>-111223130</t>
  </si>
  <si>
    <t>https://podminky.urs.cz/item/CS_URS_2024_01/411362021</t>
  </si>
  <si>
    <t>"strop R1,R2, R3 KARI sít S1-3 100/100/8"(3365,4+3223,2)/1000</t>
  </si>
  <si>
    <t>86</t>
  </si>
  <si>
    <t>417321515</t>
  </si>
  <si>
    <t>Ztužující pásy a věnce z betonu železového (bez výztuže) tř. C 25/30</t>
  </si>
  <si>
    <t>-2021381456</t>
  </si>
  <si>
    <t>https://podminky.urs.cz/item/CS_URS_2024_01/417321515</t>
  </si>
  <si>
    <t>"atika vyrovnávací beton W4"(76,5-25,3)*0,15*0,09</t>
  </si>
  <si>
    <t>87</t>
  </si>
  <si>
    <t>417321616</t>
  </si>
  <si>
    <t>Ztužující pásy a věnce z betonu železového (bez výztuže) tř. C 30/37</t>
  </si>
  <si>
    <t>2019253405</t>
  </si>
  <si>
    <t>https://podminky.urs.cz/item/CS_URS_2024_01/417321616</t>
  </si>
  <si>
    <t xml:space="preserve"> "sklad"9,85*0,3*0,3</t>
  </si>
  <si>
    <t>"dům obvod"(7,86+4+0,85+9,9+7,7+1,08+2,7+9,09+9,6+2,7+0,6+2,4+2,3+4,1+22,25)*0,3*0,3</t>
  </si>
  <si>
    <t>"dům vnitřní"3*0,3*0,3</t>
  </si>
  <si>
    <t>88</t>
  </si>
  <si>
    <t>417351115</t>
  </si>
  <si>
    <t>Bednění bočnic ztužujících pásů a věnců včetně vzpěr zřízení</t>
  </si>
  <si>
    <t>1084004540</t>
  </si>
  <si>
    <t>https://podminky.urs.cz/item/CS_URS_2024_01/417351115</t>
  </si>
  <si>
    <t xml:space="preserve"> "sklad"9,85*0,3*2</t>
  </si>
  <si>
    <t>"dům obvod"(7,86+4+0,85+9,9+7,7+1,08+2,7+9,09+9,6+2,7+0,6+2,4+2,3+4,1+22,25)*0,3*2</t>
  </si>
  <si>
    <t>"dům obvod - prostup vzt"0,3*4</t>
  </si>
  <si>
    <t>"dům vnitřní"3*0,3*2</t>
  </si>
  <si>
    <t>"atika vyrovnávací beton W4"(76,5-25,3)*0,09*2</t>
  </si>
  <si>
    <t>89</t>
  </si>
  <si>
    <t>417351116</t>
  </si>
  <si>
    <t>Bednění bočnic ztužujících pásů a věnců včetně vzpěr odstranění</t>
  </si>
  <si>
    <t>-954662073</t>
  </si>
  <si>
    <t>https://podminky.urs.cz/item/CS_URS_2024_01/417351116</t>
  </si>
  <si>
    <t>90</t>
  </si>
  <si>
    <t>417361821</t>
  </si>
  <si>
    <t>Výztuž ztužujících pásů a věnců z betonářské oceli 10 505 (R) nebo BSt 500</t>
  </si>
  <si>
    <t>-1583429086</t>
  </si>
  <si>
    <t>https://podminky.urs.cz/item/CS_URS_2024_01/417361821</t>
  </si>
  <si>
    <t>"výztuž věnce+atika"</t>
  </si>
  <si>
    <t>"výztuž 31-38-R16"(54+15+48+37,6+48+9,6+17,1)*1,58/1000</t>
  </si>
  <si>
    <t>"výztuž 39-42,47-R8"(11,4+186,88+168,57+91,2+40,94)*0,395/1000</t>
  </si>
  <si>
    <t>"výztuž 43,48,49-R6"(166+257,6+275)*0,222/1000</t>
  </si>
  <si>
    <t>Komunikace pozemní</t>
  </si>
  <si>
    <t>91</t>
  </si>
  <si>
    <t>581124115</t>
  </si>
  <si>
    <t>Kryt z prostého betonu komunikací pro pěší tl. 150 mm</t>
  </si>
  <si>
    <t>985023239</t>
  </si>
  <si>
    <t>https://podminky.urs.cz/item/CS_URS_2024_01/581124115</t>
  </si>
  <si>
    <t>"F2 100,117"5,2+27,47</t>
  </si>
  <si>
    <t>Úpravy povrchů, podlahy a osazování výplní</t>
  </si>
  <si>
    <t>92</t>
  </si>
  <si>
    <t>612131121</t>
  </si>
  <si>
    <t>Podkladní a spojovací vrstva vnitřních omítaných ploch penetrace disperzní nanášená ručně stěn</t>
  </si>
  <si>
    <t>-445788912</t>
  </si>
  <si>
    <t>https://podminky.urs.cz/item/CS_URS_2024_01/612131121</t>
  </si>
  <si>
    <t>93</t>
  </si>
  <si>
    <t>612142001</t>
  </si>
  <si>
    <t>Pletivo vnitřních ploch v ploše nebo pruzích, na plném podkladu sklovláknité vtlačené do tmelu včetně tmelu stěn</t>
  </si>
  <si>
    <t>1423969831</t>
  </si>
  <si>
    <t>https://podminky.urs.cz/item/CS_URS_2024_01/612142001</t>
  </si>
  <si>
    <t>"ZB 300 obvod - sokl pod úrovní terénu část SV stěny W7"23,738</t>
  </si>
  <si>
    <t>"porobeton 300 obvod"141,592</t>
  </si>
  <si>
    <t>"porobeton 300 vnitřní stěna 101"11,053*2</t>
  </si>
  <si>
    <t>"vápenopískové 200 vnitřní zdivo"34,216*2</t>
  </si>
  <si>
    <t>"porobeton příčky 150"119,908*2</t>
  </si>
  <si>
    <t>"porobeton příčky 75"25,232*2</t>
  </si>
  <si>
    <t>"porobeton přizdívky 50"7,135</t>
  </si>
  <si>
    <t>94</t>
  </si>
  <si>
    <t>612315302</t>
  </si>
  <si>
    <t>Vápenná omítka ostění nebo nadpraží štuková</t>
  </si>
  <si>
    <t>1581038988</t>
  </si>
  <si>
    <t>https://podminky.urs.cz/item/CS_URS_2024_01/612315302</t>
  </si>
  <si>
    <t>(1,25+2*2,5)*0,2*8+(3+2*2,5)*0,2*2+(1,75+2*2,5)*0,2*6+(1,25+2*2,5)*0,2*1+(1,25+2*1)*0,2*4</t>
  </si>
  <si>
    <t>(0,9+2*2)*0,2</t>
  </si>
  <si>
    <t>95</t>
  </si>
  <si>
    <t>612321321</t>
  </si>
  <si>
    <t>Omítka vápenocementová vnitřních ploch nanášená strojně jednovrstvá, tloušťky do 10 mm hladká svislých konstrukcí stěn</t>
  </si>
  <si>
    <t>-1427382429</t>
  </si>
  <si>
    <t>https://podminky.urs.cz/item/CS_URS_2024_01/612321321</t>
  </si>
  <si>
    <t>"pod dekorativní stěrku"66,245</t>
  </si>
  <si>
    <t>96</t>
  </si>
  <si>
    <t>612321341</t>
  </si>
  <si>
    <t>Omítka vápenocementová vnitřních ploch nanášená strojně dvouvrstvá, tloušťky jádrové omítky do 10 mm a tloušťky štuku do 3 mm štuková svislých konstrukcí stěn</t>
  </si>
  <si>
    <t>613695288</t>
  </si>
  <si>
    <t>https://podminky.urs.cz/item/CS_URS_2024_01/612321341</t>
  </si>
  <si>
    <t>"štuk"552,048</t>
  </si>
  <si>
    <t>"pod dekorativní stěrku"-66,245</t>
  </si>
  <si>
    <t>97</t>
  </si>
  <si>
    <t>612351111</t>
  </si>
  <si>
    <t>Omítka hliněná vnitřních ploch nanášená ručně jádrová jednovrstvá, tloušťky do 10 mm hladká (stažená do omítníků) svislých konstrukcí stěn</t>
  </si>
  <si>
    <t>2006171040</t>
  </si>
  <si>
    <t>https://podminky.urs.cz/item/CS_URS_2024_01/612351111</t>
  </si>
  <si>
    <t>"nepálené cihly"48,58*2</t>
  </si>
  <si>
    <t>98</t>
  </si>
  <si>
    <t>613131121</t>
  </si>
  <si>
    <t>Podkladní a spojovací vrstva vnitřních omítaných ploch penetrace disperzní nanášená ručně pilířů nebo sloupů</t>
  </si>
  <si>
    <t>-20531901</t>
  </si>
  <si>
    <t>https://podminky.urs.cz/item/CS_URS_2024_01/613131121</t>
  </si>
  <si>
    <t>99</t>
  </si>
  <si>
    <t>613142001</t>
  </si>
  <si>
    <t>Pletivo vnitřních ploch v ploše nebo pruzích, na plném podkladu sklovláknité vtlačené do tmelu včetně tmelu pilířů nebo sloupů</t>
  </si>
  <si>
    <t>1867583120</t>
  </si>
  <si>
    <t>https://podminky.urs.cz/item/CS_URS_2024_01/613142001</t>
  </si>
  <si>
    <t>"pilíře"(0,5+0,3*2*4)*3,3+(0,5+0,3)*2*3,3+(0,34+0,3*2)*3,3</t>
  </si>
  <si>
    <t>100</t>
  </si>
  <si>
    <t>613321341</t>
  </si>
  <si>
    <t>Omítka vápenocementová vnitřních ploch nanášená strojně dvouvrstvá, tloušťky jádrové omítky do 10 mm a tloušťky štuku do 3 mm štuková svislých konstrukcí pilířů nebo sloupů</t>
  </si>
  <si>
    <t>1966588677</t>
  </si>
  <si>
    <t>https://podminky.urs.cz/item/CS_URS_2024_01/613321341</t>
  </si>
  <si>
    <t>101</t>
  </si>
  <si>
    <t>619991011</t>
  </si>
  <si>
    <t>Zakrytí vnitřních ploch před znečištěním fólií včetně pozdějšího odkrytí samostatných konstrukcí a prvků</t>
  </si>
  <si>
    <t>-726987684</t>
  </si>
  <si>
    <t>https://podminky.urs.cz/item/CS_URS_2024_01/619991011</t>
  </si>
  <si>
    <t>1,25*2,5*8+3*2,5*2+1,75*2,5*6+1,25*2,5*1+1,25*1*4+1*3*2+0,5*3*1</t>
  </si>
  <si>
    <t>2*3+0,9*3*14+0,9*2</t>
  </si>
  <si>
    <t>102</t>
  </si>
  <si>
    <t>621142001</t>
  </si>
  <si>
    <t>Pletivo vnějších ploch v ploše nebo pruzích, na plném podkladu sklovláknité vtlačené do tmelu podhledů</t>
  </si>
  <si>
    <t>-410185088</t>
  </si>
  <si>
    <t>https://podminky.urs.cz/item/CS_URS_2024_01/621142001</t>
  </si>
  <si>
    <t>"R2 strop 100,118"5,2+25,01</t>
  </si>
  <si>
    <t>103</t>
  </si>
  <si>
    <t>621151001</t>
  </si>
  <si>
    <t>Penetrační nátěr vnějších pastovitých tenkovrstvých omítek akrylátový podhledů</t>
  </si>
  <si>
    <t>-839784138</t>
  </si>
  <si>
    <t>https://podminky.urs.cz/item/CS_URS_2024_01/621151001</t>
  </si>
  <si>
    <t>104</t>
  </si>
  <si>
    <t>621221061</t>
  </si>
  <si>
    <t>Montáž kontaktního zateplení lepením a mechanickým kotvením z desek minerální vlny s podélnou orientací vláken nebo kombinovaných (dodávka ve specifikaci) na vnější podhledy, na podklad betonový nebo z lehčeného betonu, z tvárnic keramických nebo vápenopískových, tloušťky desek přes 240 mm</t>
  </si>
  <si>
    <t>-1410425600</t>
  </si>
  <si>
    <t>https://podminky.urs.cz/item/CS_URS_2024_01/621221061</t>
  </si>
  <si>
    <t>105</t>
  </si>
  <si>
    <t>63142036</t>
  </si>
  <si>
    <t>deska tepelně izolační minerální kontaktních fasád podélné vlákno λ=0,035-0,036 tl 300mm</t>
  </si>
  <si>
    <t>1273170887</t>
  </si>
  <si>
    <t>30,21*1,05 'Přepočtené koeficientem množství</t>
  </si>
  <si>
    <t>106</t>
  </si>
  <si>
    <t>621251105</t>
  </si>
  <si>
    <t>Montáž kontaktního zateplení lepením a mechanickým kotvením Příplatek k cenám za zápustnou montáž kotev s použitím tepelněizolačních zátek na vnější podhledy z minerální vlny</t>
  </si>
  <si>
    <t>14878939</t>
  </si>
  <si>
    <t>https://podminky.urs.cz/item/CS_URS_2024_01/621251105</t>
  </si>
  <si>
    <t>107</t>
  </si>
  <si>
    <t>621331311</t>
  </si>
  <si>
    <t>Omítka cementová vnějších ploch nanášená strojně jednovrstvá, tloušťky do 15 mm hrubá zatřená podhledů</t>
  </si>
  <si>
    <t>1122926997</t>
  </si>
  <si>
    <t>https://podminky.urs.cz/item/CS_URS_2024_01/621331311</t>
  </si>
  <si>
    <t>108</t>
  </si>
  <si>
    <t>621381002</t>
  </si>
  <si>
    <t>Omítka tenkovrstvá minerální vnějších ploch probarvená, bez penetrace zatíraná (škrábaná), zrnitost 1,0 mm podhledů</t>
  </si>
  <si>
    <t>-861267752</t>
  </si>
  <si>
    <t>https://podminky.urs.cz/item/CS_URS_2024_01/621381002</t>
  </si>
  <si>
    <t>109</t>
  </si>
  <si>
    <t>622131121</t>
  </si>
  <si>
    <t>Podkladní a spojovací vrstva vnějších omítaných ploch penetrace nanášená ručně stěn</t>
  </si>
  <si>
    <t>-1759010792</t>
  </si>
  <si>
    <t>https://podminky.urs.cz/item/CS_URS_2024_01/622131121</t>
  </si>
  <si>
    <t>254,944+75,099</t>
  </si>
  <si>
    <t>110</t>
  </si>
  <si>
    <t>622142001</t>
  </si>
  <si>
    <t>Pletivo vnějších ploch v ploše nebo pruzích, na plném podkladu sklovláknité vtlačené do tmelu stěn</t>
  </si>
  <si>
    <t>-1564411845</t>
  </si>
  <si>
    <t>https://podminky.urs.cz/item/CS_URS_2024_01/622142001</t>
  </si>
  <si>
    <t>"dům obvod - sokl"(7,86+4+0,85+9,5+7,7+1,08+2,7+4+1,65+2,6+0,7+2,4+2,3+4,1+11,7)*0,7</t>
  </si>
  <si>
    <t>"dům obvod - sokl roh JZ-JV"(4,95+9,6)*1,2</t>
  </si>
  <si>
    <t>"dům obvod - sokl pod úrovní terénu část SV stěny W7"10,55*2,7</t>
  </si>
  <si>
    <t>111</t>
  </si>
  <si>
    <t>622143001</t>
  </si>
  <si>
    <t>Montáž omítkových profilů plastových, pozinkovaných nebo dřevěných upevněných vtlačením do podkladní vrstvy nebo přibitím soklových</t>
  </si>
  <si>
    <t>965600035</t>
  </si>
  <si>
    <t>https://podminky.urs.cz/item/CS_URS_2024_01/622143001</t>
  </si>
  <si>
    <t>"W6 sokl nad úrovní terénu"</t>
  </si>
  <si>
    <t>"dům obvod - sokl"(7,86+4+0,85+9,5+7,7+1,08+2,7+4+1,65+2,6+0,7+2,4+2,3+4,1+11,7)</t>
  </si>
  <si>
    <t>"dům obvod - sokl roh JZ-JV"(4,95+9,6)</t>
  </si>
  <si>
    <t>112</t>
  </si>
  <si>
    <t>55343011</t>
  </si>
  <si>
    <t>profil soklový Pz+PVC pro vnější omítky tl 10mm</t>
  </si>
  <si>
    <t>1028583479</t>
  </si>
  <si>
    <t>77,69*1,05 'Přepočtené koeficientem množství</t>
  </si>
  <si>
    <t>113</t>
  </si>
  <si>
    <t>622143003</t>
  </si>
  <si>
    <t>Montáž omítkových profilů plastových, pozinkovaných nebo dřevěných upevněných vtlačením do podkladní vrstvy nebo přibitím rohových s tkaninou</t>
  </si>
  <si>
    <t>-130521169</t>
  </si>
  <si>
    <t>https://podminky.urs.cz/item/CS_URS_2024_01/622143003</t>
  </si>
  <si>
    <t>"rohy budovy"4*4,2+3*3+1,5</t>
  </si>
  <si>
    <t>"otvory"(1+2*2)+(1,25+2,5*2)*8+(1,25+1*2)*4+(3+2,5*2)*2</t>
  </si>
  <si>
    <t>114</t>
  </si>
  <si>
    <t>55343025</t>
  </si>
  <si>
    <t>profil rohový Pz+PVC pro vnější omítky tl 7mm</t>
  </si>
  <si>
    <t>-712247029</t>
  </si>
  <si>
    <t>111,3*1,05 'Přepočtené koeficientem množství</t>
  </si>
  <si>
    <t>115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</si>
  <si>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</si>
  <si>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</si>
  <si>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269246439</t>
  </si>
  <si>
    <t>https://podminky.urs.cz/item/CS_URS_2024_01/622143004</t>
  </si>
  <si>
    <t>116</t>
  </si>
  <si>
    <t>59051476</t>
  </si>
  <si>
    <t>profil začišťovací PVC 9mm s výztužnou tkaninou pro ostění ETICS</t>
  </si>
  <si>
    <t>415934485</t>
  </si>
  <si>
    <t>84*1,05 'Přepočtené koeficientem množství</t>
  </si>
  <si>
    <t>117</t>
  </si>
  <si>
    <t>622151001</t>
  </si>
  <si>
    <t>Penetrační nátěr vnějších pastovitých tenkovrstvých omítek akrylátový stěn</t>
  </si>
  <si>
    <t>-107606916</t>
  </si>
  <si>
    <t>https://podminky.urs.cz/item/CS_URS_2024_01/622151001</t>
  </si>
  <si>
    <t>"atika W5"(5,7+19,6)*1,2</t>
  </si>
  <si>
    <t>"W1 obvod stěna, W4 atika"</t>
  </si>
  <si>
    <t>"SV stěna"12*4,26+10,85*2,2</t>
  </si>
  <si>
    <t>"JV stěna"(4,7+9,9)*4,26</t>
  </si>
  <si>
    <t>"JZ stěna"(9,66+4,6)*4,26</t>
  </si>
  <si>
    <t>"SZ stěna"(3+9,5)*4,26</t>
  </si>
  <si>
    <t>"otvory"-(1,25*2,5*8+1,25*1*4+3*2,5*2+1*2)</t>
  </si>
  <si>
    <t>"otvory špalety"(2*2,5)*0,3*8+(1,25+2*1)*0,3*4+(2*2,5)*0,3*2+(2*2+1)*0,3</t>
  </si>
  <si>
    <t>118</t>
  </si>
  <si>
    <t>622151021</t>
  </si>
  <si>
    <t>Penetrační nátěr vnějších pastovitých tenkovrstvých omítek mozaikových akrylátový stěn</t>
  </si>
  <si>
    <t>-2121342995</t>
  </si>
  <si>
    <t>https://podminky.urs.cz/item/CS_URS_2024_01/622151021</t>
  </si>
  <si>
    <t>"dům obvod - sokl"(7,86+4+0,85+9,5+7,7+1,08+2,7+4+1,65+2,6+0,7+2,4+2,3+4,1+11,7)*0,1</t>
  </si>
  <si>
    <t>"dům obvod - sokl roh JZ-JV"(4,95+9,6)*0,6</t>
  </si>
  <si>
    <t>119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</si>
  <si>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</si>
  <si>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</si>
  <si>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2002824295</t>
  </si>
  <si>
    <t>https://podminky.urs.cz/item/CS_URS_2024_01/622212001</t>
  </si>
  <si>
    <t>"dt6 roh styk dvou fasád"3,1*2</t>
  </si>
  <si>
    <t>120</t>
  </si>
  <si>
    <t>28376523</t>
  </si>
  <si>
    <t>deska izolační PIR s oboustranným textilním rounem λ=0,026 tl 30mm</t>
  </si>
  <si>
    <t>932115043</t>
  </si>
  <si>
    <t>6,2*0,06</t>
  </si>
  <si>
    <t>121</t>
  </si>
  <si>
    <t>622212051</t>
  </si>
  <si>
    <t>Montáž kontaktního zateplení vnějšího ostění, nadpraží nebo parapetu lepením z polystyrenových desek (dodávka ve specifikaci) hloubky špalet přes 200 do 400 mm, tloušťky desek do 40 mm</t>
  </si>
  <si>
    <t>-1467856840</t>
  </si>
  <si>
    <t>https://podminky.urs.cz/item/CS_URS_2024_01/622212051</t>
  </si>
  <si>
    <t>"DT5 pod parapety"</t>
  </si>
  <si>
    <t>"S1"12*1,25</t>
  </si>
  <si>
    <t>"S2"2*3</t>
  </si>
  <si>
    <t>"S3"6*1,75</t>
  </si>
  <si>
    <t>"S4"1*1,25</t>
  </si>
  <si>
    <t>122</t>
  </si>
  <si>
    <t>28376470</t>
  </si>
  <si>
    <t>deska XPS hrana rovná a strukturovaný povrch 200kPa λ=0,032 tl 20mm</t>
  </si>
  <si>
    <t>-1679339293</t>
  </si>
  <si>
    <t>32,75*0,3</t>
  </si>
  <si>
    <t>123</t>
  </si>
  <si>
    <t>622221061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</si>
  <si>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240 mm</t>
  </si>
  <si>
    <t>555201103</t>
  </si>
  <si>
    <t>https://podminky.urs.cz/item/CS_URS_2024_01/622221061</t>
  </si>
  <si>
    <t>"atika W5"(5,7+19,6)*1,15</t>
  </si>
  <si>
    <t>124</t>
  </si>
  <si>
    <t>-868050977</t>
  </si>
  <si>
    <t>29,095*1,05 'Přepočtené koeficientem množství</t>
  </si>
  <si>
    <t>125</t>
  </si>
  <si>
    <t>337630178</t>
  </si>
  <si>
    <t>"SV stěna"12*4,15+10,85*2,15</t>
  </si>
  <si>
    <t>"JV stěna"(4,7+9,9)*4,15</t>
  </si>
  <si>
    <t>"JZ stěna"(9,66+4,36)*4,15</t>
  </si>
  <si>
    <t>"SZ stěna"(3+9,5)*4,15</t>
  </si>
  <si>
    <t>126</t>
  </si>
  <si>
    <t>63151561</t>
  </si>
  <si>
    <t>deska izolační sendvičová (polystyren+vata) základní fasádní λ=0,033 tl 300mm</t>
  </si>
  <si>
    <t>1225244005</t>
  </si>
  <si>
    <t>196,776*1,05 'Přepočtené koeficientem množství</t>
  </si>
  <si>
    <t>127</t>
  </si>
  <si>
    <t>622251105</t>
  </si>
  <si>
    <t>Montáž kontaktního zateplení lepením a mechanickým kotvením Příplatek k cenám za zápustnou montáž kotev s použitím tepelněizolačních zátek na vnější stěny z minerální vlny</t>
  </si>
  <si>
    <t>-1760067589</t>
  </si>
  <si>
    <t>https://podminky.urs.cz/item/CS_URS_2024_01/622251105</t>
  </si>
  <si>
    <t>29,095+196,776</t>
  </si>
  <si>
    <t>128</t>
  </si>
  <si>
    <t>622252001</t>
  </si>
  <si>
    <t>Montáž profilů kontaktního zateplení zakládacích soklových připevněných hmoždinkami</t>
  </si>
  <si>
    <t>279685839</t>
  </si>
  <si>
    <t>https://podminky.urs.cz/item/CS_URS_2024_01/622252001</t>
  </si>
  <si>
    <t>129</t>
  </si>
  <si>
    <t>19416001</t>
  </si>
  <si>
    <t>profil zakládací Al tl 1,0mm pro ETICS pro izolant tl 250mm</t>
  </si>
  <si>
    <t>-1807813325</t>
  </si>
  <si>
    <t>130</t>
  </si>
  <si>
    <t>622274001</t>
  </si>
  <si>
    <t>Montáž profilů zavěšené odvětrávané fasády rohových nebo do spár, na rošt dřevěný</t>
  </si>
  <si>
    <t>-2048332773</t>
  </si>
  <si>
    <t>https://podminky.urs.cz/item/CS_URS_2024_01/622274001</t>
  </si>
  <si>
    <t>štěrbina větrané mezery</t>
  </si>
  <si>
    <t>"W2 stěna dřevěný obklad"(0,97+1,1+2,6+0,7+3)</t>
  </si>
  <si>
    <t>"W2 parapet dřevěný obklad"(5,2+7,5)</t>
  </si>
  <si>
    <t>"W3 pilíř dřevěný obklad"(0,5*2)</t>
  </si>
  <si>
    <t>131</t>
  </si>
  <si>
    <t>28355010</t>
  </si>
  <si>
    <t>pás plastový okapní ochranný a větrací šířky 50mm</t>
  </si>
  <si>
    <t>-451195119</t>
  </si>
  <si>
    <t>22,07*1,05 'Přepočtené koeficientem množství</t>
  </si>
  <si>
    <t>132</t>
  </si>
  <si>
    <t>622331321</t>
  </si>
  <si>
    <t>Omítka cementová vnějších ploch nanášená strojně jednovrstvá, tloušťky do 15 mm hladká stěn</t>
  </si>
  <si>
    <t>1879980642</t>
  </si>
  <si>
    <t>https://podminky.urs.cz/item/CS_URS_2024_01/622331321</t>
  </si>
  <si>
    <t>133</t>
  </si>
  <si>
    <t>412049944</t>
  </si>
  <si>
    <t>W7 sokl pod úrovní terénu"</t>
  </si>
  <si>
    <t>"dům obvod - sokl"(7,86+4+0,85+9,5+7,7+1,08+2,7+4+1,65+2,6+0,7+2,4+2,3+4,1+11,7)*0,6</t>
  </si>
  <si>
    <t>134</t>
  </si>
  <si>
    <t>622381002</t>
  </si>
  <si>
    <t>Omítka tenkovrstvá minerální vnějších ploch probarvená, bez penetrace zatíraná (škrábaná), zrnitost 1,0 mm stěn</t>
  </si>
  <si>
    <t>-967630943</t>
  </si>
  <si>
    <t>https://podminky.urs.cz/item/CS_URS_2024_01/622381002</t>
  </si>
  <si>
    <t>135</t>
  </si>
  <si>
    <t>622511102</t>
  </si>
  <si>
    <t>Omítka tenkovrstvá akrylátová vnějších ploch probarvená bez penetrace mozaiková jemnozrnná stěn</t>
  </si>
  <si>
    <t>-871652197</t>
  </si>
  <si>
    <t>https://podminky.urs.cz/item/CS_URS_2024_01/622511102</t>
  </si>
  <si>
    <t>"W6 sokl nad úrovní terénu"15,044</t>
  </si>
  <si>
    <t>136</t>
  </si>
  <si>
    <t>628613611</t>
  </si>
  <si>
    <t>Žárové zinkování ponorem dílů ocelových konstrukcí mostů hmotnosti dílců do 100 kg</t>
  </si>
  <si>
    <t>kg</t>
  </si>
  <si>
    <t>50726298</t>
  </si>
  <si>
    <t>https://podminky.urs.cz/item/CS_URS_2024_01/628613611</t>
  </si>
  <si>
    <t>"konstrukce ohrady na odpad"162,168</t>
  </si>
  <si>
    <t>137</t>
  </si>
  <si>
    <t>629991012</t>
  </si>
  <si>
    <t>Zakrytí vnějších ploch před znečištěním včetně pozdějšího odkrytí výplní otvorů a svislých ploch fólií přilepenou na začišťovací lištu</t>
  </si>
  <si>
    <t>1366545065</t>
  </si>
  <si>
    <t>https://podminky.urs.cz/item/CS_URS_2024_01/629991012</t>
  </si>
  <si>
    <t>1,25*2,5*8+3*2,5*2+1,75*2,5*6+1,25*2,5*1+1,25*1*4</t>
  </si>
  <si>
    <t>2*3+0,9*3*4+0,9*2+1,5*2,26</t>
  </si>
  <si>
    <t>138</t>
  </si>
  <si>
    <t>631311116</t>
  </si>
  <si>
    <t>Mazanina z betonu prostého bez zvýšených nároků na prostředí tl. přes 50 do 80 mm tř. C 25/30</t>
  </si>
  <si>
    <t>445947464</t>
  </si>
  <si>
    <t>https://podminky.urs.cz/item/CS_URS_2024_01/631311116</t>
  </si>
  <si>
    <t>"F1 podlaha na terénu 101-116"(5,66+43,01+31,56+41,52+7,25+17+7,94+5,86+1,45+1,26+1,26+7,23+2,23+1,02+8,88+6,45+22,24)*0,075</t>
  </si>
  <si>
    <t>139</t>
  </si>
  <si>
    <t>631311127</t>
  </si>
  <si>
    <t>Mazanina z betonu prostého bez zvýšených nároků na prostředí tl. přes 80 do 120 mm tř. C 30/37</t>
  </si>
  <si>
    <t>803704063</t>
  </si>
  <si>
    <t>https://podminky.urs.cz/item/CS_URS_2024_01/631311127</t>
  </si>
  <si>
    <t>"spádová vrstva - strop R3"31*(0,015+0,1)/2</t>
  </si>
  <si>
    <t>"náběhový klín - strop R3"((8,44+0,37)*0,1*0,1)/2</t>
  </si>
  <si>
    <t>140</t>
  </si>
  <si>
    <t>631319011</t>
  </si>
  <si>
    <t>Příplatek k cenám mazanin za úpravu povrchu mazaniny přehlazením, mazanina tl. přes 50 do 80 mm</t>
  </si>
  <si>
    <t>227409512</t>
  </si>
  <si>
    <t>https://podminky.urs.cz/item/CS_URS_2024_01/631319011</t>
  </si>
  <si>
    <t>141</t>
  </si>
  <si>
    <t>631319183</t>
  </si>
  <si>
    <t>Příplatek k cenám mazanin za sklon přes 15° do 35° od vodorovné roviny mazanina tl. přes 80 do 120 mm</t>
  </si>
  <si>
    <t>-985424784</t>
  </si>
  <si>
    <t>https://podminky.urs.cz/item/CS_URS_2024_01/631319183</t>
  </si>
  <si>
    <t>142</t>
  </si>
  <si>
    <t>632481215</t>
  </si>
  <si>
    <t>Separační vrstva k oddělení podlahových vrstev z geotextilie</t>
  </si>
  <si>
    <t>1886952428</t>
  </si>
  <si>
    <t>https://podminky.urs.cz/item/CS_URS_2024_01/632481215</t>
  </si>
  <si>
    <t>"F1 200g/m2"228,5</t>
  </si>
  <si>
    <t>143</t>
  </si>
  <si>
    <t>633831115</t>
  </si>
  <si>
    <t>Povrchová úprava betonových podlah zdrsnění kartáčováním strojně s předchozím přehlazením</t>
  </si>
  <si>
    <t>1981837361</t>
  </si>
  <si>
    <t>https://podminky.urs.cz/item/CS_URS_2024_01/633831115</t>
  </si>
  <si>
    <t>144</t>
  </si>
  <si>
    <t>634112113</t>
  </si>
  <si>
    <t>Obvodová dilatace mezi stěnou a mazaninou nebo potěrem podlahovým páskem z pěnového PE tl. do 10 mm, výšky 80 mm</t>
  </si>
  <si>
    <t>-738771056</t>
  </si>
  <si>
    <t>https://podminky.urs.cz/item/CS_URS_2024_01/634112113</t>
  </si>
  <si>
    <t>"F1 podlaha na terénu 101-116"10+40+23,2+28,5+11,1+20,2+11,2+11,1+4,7+4,9+4,9+10,9+6+4,9+13+11,1+20,2</t>
  </si>
  <si>
    <t>145</t>
  </si>
  <si>
    <t>634611111</t>
  </si>
  <si>
    <t>Výplň dilatačních spár mazanin pískem a asfaltem tl. mazaniny do 100 mm, šířka spáry do 10 mm</t>
  </si>
  <si>
    <t>-102409625</t>
  </si>
  <si>
    <t>https://podminky.urs.cz/item/CS_URS_2024_01/634611111</t>
  </si>
  <si>
    <t>146</t>
  </si>
  <si>
    <t>634911114</t>
  </si>
  <si>
    <t>Řezání dilatačních nebo smršťovacích spár v čerstvé betonové mazanině nebo potěru šířky do 5 mm, hloubky přes 50 do 80 mm</t>
  </si>
  <si>
    <t>-1554476153</t>
  </si>
  <si>
    <t>https://podminky.urs.cz/item/CS_URS_2024_01/634911114</t>
  </si>
  <si>
    <t>147</t>
  </si>
  <si>
    <t>636311111</t>
  </si>
  <si>
    <t>Kladení dlažby z betonových dlaždic na sucho na terče z umělé hmoty o rozměru dlažby 40x40 cm, o výšce terče do 25 mm</t>
  </si>
  <si>
    <t>-2123122775</t>
  </si>
  <si>
    <t>https://podminky.urs.cz/item/CS_URS_2024_01/636311111</t>
  </si>
  <si>
    <t>"strop R3 obvod"16*0,3</t>
  </si>
  <si>
    <t>148</t>
  </si>
  <si>
    <t>59248005</t>
  </si>
  <si>
    <t>dlažba chodníková betonová 300x300mm tl 50mm přírodní</t>
  </si>
  <si>
    <t>-206343003</t>
  </si>
  <si>
    <t>4,8*1,02 'Přepočtené koeficientem množství</t>
  </si>
  <si>
    <t>149</t>
  </si>
  <si>
    <t>637121114</t>
  </si>
  <si>
    <t>Okapový chodník z kameniva s udusáním a urovnáním povrchu z kačírku tl. 250 mm</t>
  </si>
  <si>
    <t>1314440977</t>
  </si>
  <si>
    <t>https://podminky.urs.cz/item/CS_URS_2024_01/637121114</t>
  </si>
  <si>
    <t>"SV strana na násypu"13,85*0,5</t>
  </si>
  <si>
    <t>Trubní vedení</t>
  </si>
  <si>
    <t>150</t>
  </si>
  <si>
    <t>894811113</t>
  </si>
  <si>
    <t>Revizní šachta z tvrdého PVC v otevřeném výkopu typ přímý (DN šachty/DN trubního vedení) DN 315/160, hloubka od 1360 do 1730 mm</t>
  </si>
  <si>
    <t>-1849120301</t>
  </si>
  <si>
    <t>https://podminky.urs.cz/item/CS_URS_2024_01/894811113</t>
  </si>
  <si>
    <t>"drenáž"2</t>
  </si>
  <si>
    <t>151</t>
  </si>
  <si>
    <t>894811117</t>
  </si>
  <si>
    <t>Revizní šachta z tvrdého PVC v otevřeném výkopu typ přímý (DN šachty/DN trubního vedení) DN 315/160, hloubka od 2360 do 2730 mm</t>
  </si>
  <si>
    <t>-1336923062</t>
  </si>
  <si>
    <t>https://podminky.urs.cz/item/CS_URS_2024_01/894811117</t>
  </si>
  <si>
    <t>Ostatní konstrukce a práce, bourání</t>
  </si>
  <si>
    <t>152</t>
  </si>
  <si>
    <t>916371214</t>
  </si>
  <si>
    <t>Osazení skrytého flexibilního zahradního obrubníku plastového zarytím včetně začištění</t>
  </si>
  <si>
    <t>1192861708</t>
  </si>
  <si>
    <t>https://podminky.urs.cz/item/CS_URS_2024_01/916371214</t>
  </si>
  <si>
    <t>"SV strana na násypu"13,85+0,50</t>
  </si>
  <si>
    <t>153</t>
  </si>
  <si>
    <t>R.NZ1155</t>
  </si>
  <si>
    <t>Plastový obrubník - 1,0m, 80x90mm</t>
  </si>
  <si>
    <t>-1271157866</t>
  </si>
  <si>
    <t>154</t>
  </si>
  <si>
    <t>R.NZ1152</t>
  </si>
  <si>
    <t>kovový hřebík 260x7,6mm</t>
  </si>
  <si>
    <t>-451994208</t>
  </si>
  <si>
    <t>14,35*2 'Přepočtené koeficientem množství</t>
  </si>
  <si>
    <t>155</t>
  </si>
  <si>
    <t>919741111</t>
  </si>
  <si>
    <t>Ošetření cementobetonové plochy kropením vodou</t>
  </si>
  <si>
    <t>1220258422</t>
  </si>
  <si>
    <t>https://podminky.urs.cz/item/CS_URS_2024_01/919741111</t>
  </si>
  <si>
    <t>156</t>
  </si>
  <si>
    <t>919748111</t>
  </si>
  <si>
    <t>Provedení postřiku cementobetonového krytu nebo podkladu ochrannou emulzí</t>
  </si>
  <si>
    <t>1823559037</t>
  </si>
  <si>
    <t>https://podminky.urs.cz/item/CS_URS_2024_01/919748111</t>
  </si>
  <si>
    <t>157</t>
  </si>
  <si>
    <t>24551090</t>
  </si>
  <si>
    <t>nástřik ochranný čerstvého betonu proti vysychání</t>
  </si>
  <si>
    <t>litr</t>
  </si>
  <si>
    <t>-2140573974</t>
  </si>
  <si>
    <t>32,67*0,25 'Přepočtené koeficientem množství</t>
  </si>
  <si>
    <t>158</t>
  </si>
  <si>
    <t>941111121</t>
  </si>
  <si>
    <t>Lešení řadové trubkové lehké pracovní s podlahami s provozním zatížením tř. 3 do 200 kg/m2 šířky tř. W09 od 0,9 do 1,2 m, výšky výšky do 10 m montáž</t>
  </si>
  <si>
    <t>-491585118</t>
  </si>
  <si>
    <t>https://podminky.urs.cz/item/CS_URS_2024_01/941111121</t>
  </si>
  <si>
    <t>"stěna JV"20,5*4,5</t>
  </si>
  <si>
    <t>"stěna JZ"28*4,5</t>
  </si>
  <si>
    <t>"stěna SZ"20,5*4,5</t>
  </si>
  <si>
    <t>"stěna SV"28*4,5</t>
  </si>
  <si>
    <t>159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</si>
  <si>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</si>
  <si>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</si>
  <si>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391049633</t>
  </si>
  <si>
    <t>https://podminky.urs.cz/item/CS_URS_2024_01/941111221</t>
  </si>
  <si>
    <t>436,5*60</t>
  </si>
  <si>
    <t>160</t>
  </si>
  <si>
    <t>941111821</t>
  </si>
  <si>
    <t>Lešení řadové trubkové lehké pracovní s podlahami s provozním zatížením tř. 3 do 200 kg/m2 šířky tř. W09 od 0,9 do 1,2 m, výšky výšky do 10 m demontáž</t>
  </si>
  <si>
    <t>693607823</t>
  </si>
  <si>
    <t>https://podminky.urs.cz/item/CS_URS_2024_01/941111821</t>
  </si>
  <si>
    <t>161</t>
  </si>
  <si>
    <t>949101111</t>
  </si>
  <si>
    <t>Lešení pomocné pracovní pro objekty pozemních staveb pro zatížení do 150 kg/m2, o výšce lešeňové podlahy do 1,9 m</t>
  </si>
  <si>
    <t>730115282</t>
  </si>
  <si>
    <t>https://podminky.urs.cz/item/CS_URS_2024_01/949101111</t>
  </si>
  <si>
    <t>"100-118"5,2+5,66+43,01+31,56+41,52+7,25+17+7,94+5,86+1,45+1,26+1,26+7,23+2,23+1,02+8,88+6,45+22,24+27,47+25,01</t>
  </si>
  <si>
    <t>162</t>
  </si>
  <si>
    <t>952901114</t>
  </si>
  <si>
    <t>Vyčištění budov nebo objektů před předáním do užívání budov bytové nebo občanské výstavby, světlé výšky podlaží přes 4 m</t>
  </si>
  <si>
    <t>144695841</t>
  </si>
  <si>
    <t>https://podminky.urs.cz/item/CS_URS_2024_01/952901114</t>
  </si>
  <si>
    <t>163</t>
  </si>
  <si>
    <t>953731115</t>
  </si>
  <si>
    <t>Odvětrání svislé plastovými troubami ve stropních prostupech s obetonováním vnitřního průměru přes 140 do 160 mm</t>
  </si>
  <si>
    <t>-1151179814</t>
  </si>
  <si>
    <t>https://podminky.urs.cz/item/CS_URS_2024_01/953731115</t>
  </si>
  <si>
    <t>"chránička prostupy stropní deskou"6*0,2</t>
  </si>
  <si>
    <t>164</t>
  </si>
  <si>
    <t>953943211</t>
  </si>
  <si>
    <t>Osazování drobných kovových předmětů kotvených do stěny hasicího přístroje</t>
  </si>
  <si>
    <t>759318306</t>
  </si>
  <si>
    <t>https://podminky.urs.cz/item/CS_URS_2024_01/953943211</t>
  </si>
  <si>
    <t>"práškový"3</t>
  </si>
  <si>
    <t>"CO2"1</t>
  </si>
  <si>
    <t>165</t>
  </si>
  <si>
    <t>44932114</t>
  </si>
  <si>
    <t>přístroj hasicí ruční práškový PG 6 LE</t>
  </si>
  <si>
    <t>-434467974</t>
  </si>
  <si>
    <t>"práškový 21A"3</t>
  </si>
  <si>
    <t>166</t>
  </si>
  <si>
    <t>44932211</t>
  </si>
  <si>
    <t>přístroj hasicí ruční sněhový KS 5 BG</t>
  </si>
  <si>
    <t>-785920459</t>
  </si>
  <si>
    <t>"CO2 55b"1</t>
  </si>
  <si>
    <t>167</t>
  </si>
  <si>
    <t>953961113</t>
  </si>
  <si>
    <t>Kotva chemická s vyvrtáním otvoru do betonu, železobetonu nebo tvrdého kamene tmel, velikost M 12, hloubka 110 mm</t>
  </si>
  <si>
    <t>-375070279</t>
  </si>
  <si>
    <t>https://podminky.urs.cz/item/CS_URS_2024_01/953961113</t>
  </si>
  <si>
    <t>168</t>
  </si>
  <si>
    <t>953965121</t>
  </si>
  <si>
    <t>Kotva chemická s vyvrtáním otvoru kotevní šrouby pro chemické kotvy, velikost M 12, délka 160 mm</t>
  </si>
  <si>
    <t>1920898602</t>
  </si>
  <si>
    <t>https://podminky.urs.cz/item/CS_URS_2024_01/953965121</t>
  </si>
  <si>
    <t>169</t>
  </si>
  <si>
    <t>953993311</t>
  </si>
  <si>
    <t>Osazení bezpečnostní, orientační nebo informační tabulky samolepicí</t>
  </si>
  <si>
    <t>1459484666</t>
  </si>
  <si>
    <t>https://podminky.urs.cz/item/CS_URS_2024_01/953993311</t>
  </si>
  <si>
    <t>"dle PBŘ"3</t>
  </si>
  <si>
    <t>170</t>
  </si>
  <si>
    <t>73534562</t>
  </si>
  <si>
    <t>tabulka bezpečnostní fotoluminiscenční 200x87mm samolepící</t>
  </si>
  <si>
    <t>-1679357701</t>
  </si>
  <si>
    <t>998</t>
  </si>
  <si>
    <t>Přesun hmot</t>
  </si>
  <si>
    <t>171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</si>
  <si>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</si>
  <si>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</si>
  <si>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915533677</t>
  </si>
  <si>
    <t>https://podminky.urs.cz/item/CS_URS_2024_01/998011001</t>
  </si>
  <si>
    <t>PSV</t>
  </si>
  <si>
    <t>Práce a dodávky PSV</t>
  </si>
  <si>
    <t>711</t>
  </si>
  <si>
    <t>Izolace proti vodě, vlhkosti a plynům</t>
  </si>
  <si>
    <t>172</t>
  </si>
  <si>
    <t>711111001</t>
  </si>
  <si>
    <t>Provedení izolace proti zemní vlhkosti natěradly a tmely za studena na ploše vodorovné V nátěrem penetračním</t>
  </si>
  <si>
    <t>-516420751</t>
  </si>
  <si>
    <t>https://podminky.urs.cz/item/CS_URS_2024_01/711111001</t>
  </si>
  <si>
    <t>"F1"254,2</t>
  </si>
  <si>
    <t>173</t>
  </si>
  <si>
    <t>11163150</t>
  </si>
  <si>
    <t>lak penetrační asfaltový</t>
  </si>
  <si>
    <t>-1468794047</t>
  </si>
  <si>
    <t>254,2*0,0003 'Přepočtené koeficientem množství</t>
  </si>
  <si>
    <t>174</t>
  </si>
  <si>
    <t>711112001</t>
  </si>
  <si>
    <t>Provedení izolace proti zemní vlhkosti natěradly a tmely za studena na ploše svislé S nátěrem penetračním</t>
  </si>
  <si>
    <t>-643318078</t>
  </si>
  <si>
    <t>https://podminky.urs.cz/item/CS_URS_2024_01/711112001</t>
  </si>
  <si>
    <t>"dům obvod - sokl"(7,86+4+0,85+9,5+7,7+1,08+2,7+4+1,65+2,6+0,7+2,4+2,3+4,1+11,7)*0,75</t>
  </si>
  <si>
    <t>"dům obvod - sokl roh JZ-JV"(4,95+9,6)*1,25</t>
  </si>
  <si>
    <t>175</t>
  </si>
  <si>
    <t>1748894681</t>
  </si>
  <si>
    <t>94,028*0,00034 'Přepočtené koeficientem množství</t>
  </si>
  <si>
    <t>176</t>
  </si>
  <si>
    <t>711141559</t>
  </si>
  <si>
    <t>Provedení izolace proti zemní vlhkosti pásy přitavením NAIP na ploše vodorovné V</t>
  </si>
  <si>
    <t>1504763024</t>
  </si>
  <si>
    <t>https://podminky.urs.cz/item/CS_URS_2024_01/711141559</t>
  </si>
  <si>
    <t>177</t>
  </si>
  <si>
    <t>62856011</t>
  </si>
  <si>
    <t>pás asfaltový natavitelný modifikovaný SBS s vložkou z hliníkové fólie s textilií a spalitelnou PE fólií nebo jemnozrnným minerálním posypem na horním povrchu tl 4,0mm</t>
  </si>
  <si>
    <t>-195200766</t>
  </si>
  <si>
    <t>254,2*1,1655 'Přepočtené koeficientem množství</t>
  </si>
  <si>
    <t>178</t>
  </si>
  <si>
    <t>-2129531542</t>
  </si>
  <si>
    <t>179</t>
  </si>
  <si>
    <t>62855001</t>
  </si>
  <si>
    <t>pás asfaltový natavitelný modifikovaný SBS s vložkou z polyesterové rohože a spalitelnou PE fólií nebo jemnozrnným minerálním posypem na horním povrchu tl 4,0mm</t>
  </si>
  <si>
    <t>989104256</t>
  </si>
  <si>
    <t>180</t>
  </si>
  <si>
    <t>711142559</t>
  </si>
  <si>
    <t>Provedení izolace proti zemní vlhkosti pásy přitavením NAIP na ploše svislé S</t>
  </si>
  <si>
    <t>-254283726</t>
  </si>
  <si>
    <t>https://podminky.urs.cz/item/CS_URS_2024_01/711142559</t>
  </si>
  <si>
    <t>181</t>
  </si>
  <si>
    <t>-1798578987</t>
  </si>
  <si>
    <t>94,028*1,221 'Přepočtené koeficientem množství</t>
  </si>
  <si>
    <t>182</t>
  </si>
  <si>
    <t>-220883212</t>
  </si>
  <si>
    <t>183</t>
  </si>
  <si>
    <t>-1984938183</t>
  </si>
  <si>
    <t>184</t>
  </si>
  <si>
    <t>711161273</t>
  </si>
  <si>
    <t>Provedení izolace proti zemní vlhkosti nopovou fólií na ploše svislé S z nopové fólie</t>
  </si>
  <si>
    <t>1157343377</t>
  </si>
  <si>
    <t>https://podminky.urs.cz/item/CS_URS_2024_01/711161273</t>
  </si>
  <si>
    <t>"dům obvod - sokl roh JZ-JV"(4,95+9,6)*0,7</t>
  </si>
  <si>
    <t>"dům obvod - sokl pod úrovní terénu část SV stěny W7"10,55*2,8</t>
  </si>
  <si>
    <t>"venkovní sklad"(3,3+8+3,7+0,75)*3,1</t>
  </si>
  <si>
    <t>185</t>
  </si>
  <si>
    <t>28323006</t>
  </si>
  <si>
    <t>fólie profilovaná (nopová) drenážní HDPE s nakašírovanou filtrační textilií s výškou nopů 8mm</t>
  </si>
  <si>
    <t>-1247377745</t>
  </si>
  <si>
    <t>150,573*1,221 'Přepočtené koeficientem množství</t>
  </si>
  <si>
    <t>186</t>
  </si>
  <si>
    <t>711413111</t>
  </si>
  <si>
    <t>Izolace proti povrchové a podpovrchové vodě natěradly a tmely za studena na ploše vodorovné V těsnicí hmotou dvousložkovou bitumenovou</t>
  </si>
  <si>
    <t>-1382891471</t>
  </si>
  <si>
    <t>https://podminky.urs.cz/item/CS_URS_2024_01/711413111</t>
  </si>
  <si>
    <t>"stěrka 105,107,109,110,111,113a,113b"7,25+7,94+1,45+1,26+1,26+2,23+1,02</t>
  </si>
  <si>
    <t>187</t>
  </si>
  <si>
    <t>711413121</t>
  </si>
  <si>
    <t>Izolace proti povrchové a podpovrchové vodě natěradly a tmely za studena na ploše svislé S těsnicí hmotou dvousložkovou bitumenovou</t>
  </si>
  <si>
    <t>-2018821340</t>
  </si>
  <si>
    <t>https://podminky.urs.cz/item/CS_URS_2024_01/711413121</t>
  </si>
  <si>
    <t>"stěrka sokl 107,109,110,111"(9,8+1,4+4,1+4,1)*0,1</t>
  </si>
  <si>
    <t>"stěrka stěna 105"11,1*2</t>
  </si>
  <si>
    <t>"stěrka stěna 113a"6*2</t>
  </si>
  <si>
    <t>"stěrka stěna 113b"4,9*2</t>
  </si>
  <si>
    <t>"otvory"-(1,25*2,5+1*2+0,8*2+0,7*2+1,25*1)</t>
  </si>
  <si>
    <t>188</t>
  </si>
  <si>
    <t>711491176</t>
  </si>
  <si>
    <t>Provedení doplňků izolace proti vodě textilií připevnění izolace ukončovací lištou</t>
  </si>
  <si>
    <t>1290565327</t>
  </si>
  <si>
    <t>https://podminky.urs.cz/item/CS_URS_2024_01/711491176</t>
  </si>
  <si>
    <t>"venkovní sklad"(3,3+8+3,7+0,75)</t>
  </si>
  <si>
    <t>"opěrka za domem příčná"5,3</t>
  </si>
  <si>
    <t>189</t>
  </si>
  <si>
    <t>28323009</t>
  </si>
  <si>
    <t>lišta ukončovací pro drenážní fólie profilované tl 8mm</t>
  </si>
  <si>
    <t>1886704334</t>
  </si>
  <si>
    <t>21,05*1,02 'Přepočtené koeficientem množství</t>
  </si>
  <si>
    <t>190</t>
  </si>
  <si>
    <t>711491272</t>
  </si>
  <si>
    <t>Provedení doplňků izolace proti vodě textilií na ploše svislé S vrstva ochranná</t>
  </si>
  <si>
    <t>1716745347</t>
  </si>
  <si>
    <t>https://podminky.urs.cz/item/CS_URS_2024_01/711491272</t>
  </si>
  <si>
    <t>"suchá zídka"(12+4,4+12,2)*0,75</t>
  </si>
  <si>
    <t>191</t>
  </si>
  <si>
    <t>69311202</t>
  </si>
  <si>
    <t>geotextilie netkaná separační, ochranná, filtrační, drenážní PES(70%)+PP(30%) 500g/m2</t>
  </si>
  <si>
    <t>74345650</t>
  </si>
  <si>
    <t>21,45*1,05 'Přepočtené koeficientem množství</t>
  </si>
  <si>
    <t>192</t>
  </si>
  <si>
    <t>711742567</t>
  </si>
  <si>
    <t>Provedení detailů pásy přitavením dilatačních spár-uzávěr zesílením rš 1000 mm NAIP, svislých S</t>
  </si>
  <si>
    <t>587417326</t>
  </si>
  <si>
    <t>https://podminky.urs.cz/item/CS_URS_2024_01/711742567</t>
  </si>
  <si>
    <t>"pasy"(0,6+1)*0,5</t>
  </si>
  <si>
    <t>193</t>
  </si>
  <si>
    <t>1311480300</t>
  </si>
  <si>
    <t>0,8*1,1 'Přepočtené koeficientem množství</t>
  </si>
  <si>
    <t>194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</si>
  <si>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</si>
  <si>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</si>
  <si>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</si>
  <si>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1472599530</t>
  </si>
  <si>
    <t>https://podminky.urs.cz/item/CS_URS_2024_01/998711201</t>
  </si>
  <si>
    <t>712</t>
  </si>
  <si>
    <t>Povlakové krytiny</t>
  </si>
  <si>
    <t>195</t>
  </si>
  <si>
    <t>712311101</t>
  </si>
  <si>
    <t>Provedení povlakové krytiny střech plochých do 10° natěradly a tmely za studena nátěrem lakem penetračním nebo asfaltovým</t>
  </si>
  <si>
    <t>-1486962204</t>
  </si>
  <si>
    <t>https://podminky.urs.cz/item/CS_URS_2024_01/712311101</t>
  </si>
  <si>
    <t>"strop R1,R2 vodorovná"269,6</t>
  </si>
  <si>
    <t>"strop R1,R2 svislá"75,2*0,59</t>
  </si>
  <si>
    <t>"strop R3 vodorovná"32</t>
  </si>
  <si>
    <t>"strop R3 svislá"(8,44+0,4)*0,35</t>
  </si>
  <si>
    <t>196</t>
  </si>
  <si>
    <t>-139534690</t>
  </si>
  <si>
    <t>349,062*0,00032 'Přepočtené koeficientem množství</t>
  </si>
  <si>
    <t>197</t>
  </si>
  <si>
    <t>712341559</t>
  </si>
  <si>
    <t>Provedení povlakové krytiny střech plochých do 10° pásy přitavením NAIP v plné ploše</t>
  </si>
  <si>
    <t>-1934118156</t>
  </si>
  <si>
    <t>https://podminky.urs.cz/item/CS_URS_2024_01/712341559</t>
  </si>
  <si>
    <t>"strop R1,R2 vodorovná"282</t>
  </si>
  <si>
    <t>198</t>
  </si>
  <si>
    <t>-277759692</t>
  </si>
  <si>
    <t>326,368*1,1655 'Přepočtené koeficientem množství</t>
  </si>
  <si>
    <t>199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</si>
  <si>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</si>
  <si>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</si>
  <si>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2054864159</t>
  </si>
  <si>
    <t>https://podminky.urs.cz/item/CS_URS_2024_01/712341715</t>
  </si>
  <si>
    <t>"prostupy hlavní střecha"6</t>
  </si>
  <si>
    <t>200</t>
  </si>
  <si>
    <t>62851033</t>
  </si>
  <si>
    <t>prostup parozábranou s integrovanou manžetou z modifikovaného asfaltového pásu DN 125</t>
  </si>
  <si>
    <t>1514774414</t>
  </si>
  <si>
    <t>201</t>
  </si>
  <si>
    <t>712361705</t>
  </si>
  <si>
    <t>Provedení povlakové krytiny střech plochých do 10° fólií lepená se svařovanými spoji</t>
  </si>
  <si>
    <t>-1955983113</t>
  </si>
  <si>
    <t>https://podminky.urs.cz/item/CS_URS_2024_01/712361705</t>
  </si>
  <si>
    <t>"strop R1,R2 vodorovná"305,5</t>
  </si>
  <si>
    <t>"strop R1,R2 svislá"75,2*0,25</t>
  </si>
  <si>
    <t>"strop R3 svislá"(8,44+0,4)*0,35+(1+3+8,1+3,3)*0,5</t>
  </si>
  <si>
    <t>202</t>
  </si>
  <si>
    <t>28322001</t>
  </si>
  <si>
    <t>fólie hydroizolační střešní mPVC mechanicky kotvená barevná tl 2,0mm</t>
  </si>
  <si>
    <t>1676915921</t>
  </si>
  <si>
    <t>367,094*1,1655 'Přepočtené koeficientem množství</t>
  </si>
  <si>
    <t>203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</si>
  <si>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</si>
  <si>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</si>
  <si>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1176363989</t>
  </si>
  <si>
    <t>https://podminky.urs.cz/item/CS_URS_2024_01/712363005</t>
  </si>
  <si>
    <t>"strop R1,R2 atika"79*0,6</t>
  </si>
  <si>
    <t>204</t>
  </si>
  <si>
    <t>-897649441</t>
  </si>
  <si>
    <t>47,4*1,1655 'Přepočtené koeficientem množství</t>
  </si>
  <si>
    <t>205</t>
  </si>
  <si>
    <t>712363101</t>
  </si>
  <si>
    <t>Provedení povlakové krytiny střech plochých do 10° fólií ostatní činnosti při pokládání hydroizolačních fólií (materiál ve specifikaci) mechanické ukotvení talířovou hmoždinkou do polystyrenu nebo desek z minerální vlny</t>
  </si>
  <si>
    <t>-139457436</t>
  </si>
  <si>
    <t>https://podminky.urs.cz/item/CS_URS_2024_01/712363101</t>
  </si>
  <si>
    <t>"strop R1,R2 vodorovná"269,6*6</t>
  </si>
  <si>
    <t>206</t>
  </si>
  <si>
    <t>59051223</t>
  </si>
  <si>
    <t>hmoždinka ETA univerzální šroubovací fasádní s kovovým trnem pro montáž TI 8x60x395mm</t>
  </si>
  <si>
    <t>-240257288</t>
  </si>
  <si>
    <t>1617,6*1,05 'Přepočtené koeficientem množství</t>
  </si>
  <si>
    <t>207</t>
  </si>
  <si>
    <t>712363112</t>
  </si>
  <si>
    <t>Provedení povlakové krytiny střech plochých do 10° fólií ostatní činnosti při pokládání hydroizolačních fólií (materiál ve specifikaci) vodotěsné překrytí talířové hmoždinky pruhem fólie horkovzdušným navařením</t>
  </si>
  <si>
    <t>-1752291339</t>
  </si>
  <si>
    <t>https://podminky.urs.cz/item/CS_URS_2024_01/712363112</t>
  </si>
  <si>
    <t>208</t>
  </si>
  <si>
    <t>28322025</t>
  </si>
  <si>
    <t>fólie hydroizolační střešní mPVC nevyztužená určená na detaily šedá tl 2,0mm</t>
  </si>
  <si>
    <t>1233190809</t>
  </si>
  <si>
    <t>1617,6*0,04</t>
  </si>
  <si>
    <t>64,704*0,01 'Přepočtené koeficientem množství</t>
  </si>
  <si>
    <t>209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</si>
  <si>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</si>
  <si>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</si>
  <si>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1051448032</t>
  </si>
  <si>
    <t>https://podminky.urs.cz/item/CS_URS_2024_01/712363115</t>
  </si>
  <si>
    <t>210</t>
  </si>
  <si>
    <t>28342013</t>
  </si>
  <si>
    <t>manžeta těsnící pro prostupy hydroizolací z PVC uzavřená kruhová vnitřní průměr 90-114</t>
  </si>
  <si>
    <t>-840595352</t>
  </si>
  <si>
    <t>211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</si>
  <si>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</si>
  <si>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</si>
  <si>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2094337047</t>
  </si>
  <si>
    <t>https://podminky.urs.cz/item/CS_URS_2024_01/712363122</t>
  </si>
  <si>
    <t>212</t>
  </si>
  <si>
    <t>28322070</t>
  </si>
  <si>
    <t>roh vnitřní pro střešní fólie mPVC šedé</t>
  </si>
  <si>
    <t>1225589634</t>
  </si>
  <si>
    <t>213</t>
  </si>
  <si>
    <t>712363201</t>
  </si>
  <si>
    <t>Provedení povlakové krytiny střech plochých do 10° fólií ostatní činnosti při pokládání hydroizolačních fólií (materiál ve specifikaci) ukončení izolace střechy hliníkovými profily montáž profilu ukončujícího přímého</t>
  </si>
  <si>
    <t>-70428923</t>
  </si>
  <si>
    <t>https://podminky.urs.cz/item/CS_URS_2024_01/712363201</t>
  </si>
  <si>
    <t>"strop R3 svislá"(8,44+0,4)</t>
  </si>
  <si>
    <t>214</t>
  </si>
  <si>
    <t>712363205</t>
  </si>
  <si>
    <t>Provedení povlakové krytiny střech plochých do 10° fólií ostatní činnosti při pokládání hydroizolačních fólií (materiál ve specifikaci) uchycení fólie do kovového profilu</t>
  </si>
  <si>
    <t>-1268319335</t>
  </si>
  <si>
    <t>https://podminky.urs.cz/item/CS_URS_2024_01/712363205</t>
  </si>
  <si>
    <t>215</t>
  </si>
  <si>
    <t>28323021</t>
  </si>
  <si>
    <t>lišta tvarovací nerezová tvaru L š 12mm</t>
  </si>
  <si>
    <t>661290897</t>
  </si>
  <si>
    <t>216</t>
  </si>
  <si>
    <t>712391171</t>
  </si>
  <si>
    <t>Provedení povlakové krytiny střech plochých do 10° -ostatní práce provedení vrstvy textilní podkladní</t>
  </si>
  <si>
    <t>-963168169</t>
  </si>
  <si>
    <t>https://podminky.urs.cz/item/CS_URS_2024_01/712391171</t>
  </si>
  <si>
    <t>217</t>
  </si>
  <si>
    <t>69311199</t>
  </si>
  <si>
    <t>geotextilie netkaná separační, ochranná, filtrační, drenážní PES(70%)+PP(30%) 300g/m2</t>
  </si>
  <si>
    <t>-210900553</t>
  </si>
  <si>
    <t>323,494*1,155 'Přepočtené koeficientem množství</t>
  </si>
  <si>
    <t>218</t>
  </si>
  <si>
    <t>712964703</t>
  </si>
  <si>
    <t>Provedení povlakové krytiny střech fóliemi - ostatní práce zesílení koutů, rohů nebo hran fólií</t>
  </si>
  <si>
    <t>-43030822</t>
  </si>
  <si>
    <t>https://podminky.urs.cz/item/CS_URS_2024_01/712964703</t>
  </si>
  <si>
    <t>"koutové lišty atika"</t>
  </si>
  <si>
    <t>"strop R1,R2"76,5*3</t>
  </si>
  <si>
    <t>219</t>
  </si>
  <si>
    <t>1497282425</t>
  </si>
  <si>
    <t>"strop R1,R2"76,5*3*0,1</t>
  </si>
  <si>
    <t>220</t>
  </si>
  <si>
    <t>998712201</t>
  </si>
  <si>
    <t>Přesun hmot pro povlakové krytiny stanovený procentní sazbou (%) z ceny vodorovná dopravní vzdálenost do 50 m základní v objektech výšky do 6 m</t>
  </si>
  <si>
    <t>729671594</t>
  </si>
  <si>
    <t>https://podminky.urs.cz/item/CS_URS_2024_01/998712201</t>
  </si>
  <si>
    <t>713</t>
  </si>
  <si>
    <t>Izolace tepelné</t>
  </si>
  <si>
    <t>221</t>
  </si>
  <si>
    <t>713111121</t>
  </si>
  <si>
    <t>Montáž tepelné izolace stropů rohožemi, pásy, dílci, deskami, bloky (izolační materiál ve specifikaci) rovných spodem s uchycením (drátem, páskou apod.)</t>
  </si>
  <si>
    <t>-565802614</t>
  </si>
  <si>
    <t>https://podminky.urs.cz/item/CS_URS_2024_01/713111121</t>
  </si>
  <si>
    <t>"akust podhled 103,104,114,115,116"31,56+41,52+8,88+6,45+22,24</t>
  </si>
  <si>
    <t>222</t>
  </si>
  <si>
    <t>63148104</t>
  </si>
  <si>
    <t>deska tepelně izolační minerální univerzální λ=0,038-0,039 tl 100mm</t>
  </si>
  <si>
    <t>-947808729</t>
  </si>
  <si>
    <t>110,65*1,05 'Přepočtené koeficientem množství</t>
  </si>
  <si>
    <t>223</t>
  </si>
  <si>
    <t>713121111</t>
  </si>
  <si>
    <t>Montáž tepelné izolace podlah rohožemi, pásy, deskami, dílci, bloky (izolační materiál ve specifikaci) kladenými volně jednovrstvá</t>
  </si>
  <si>
    <t>1449221846</t>
  </si>
  <si>
    <t>https://podminky.urs.cz/item/CS_URS_2024_01/713121111</t>
  </si>
  <si>
    <t>"F1 podlaha na terénu 101-116"5,66+43,01+31,56+41,52+7,25+17+7,94+5,86+1,45+1,26+1,26+7,23+2,23+1,02+8,88+6,45+22,24</t>
  </si>
  <si>
    <t>224</t>
  </si>
  <si>
    <t>28372323</t>
  </si>
  <si>
    <t>deska EPS 100 pro konstrukce s běžným zatížením λ=0,037 tl 240mm</t>
  </si>
  <si>
    <t>-1143349063</t>
  </si>
  <si>
    <t>211,82*1,05 'Přepočtené koeficientem množství</t>
  </si>
  <si>
    <t>225</t>
  </si>
  <si>
    <t>713131141</t>
  </si>
  <si>
    <t>Montáž tepelné izolace stěn rohožemi, pásy, deskami, dílci, bloky (izolační materiál ve specifikaci) lepením celoplošně bez mechanického kotvení</t>
  </si>
  <si>
    <t>689699125</t>
  </si>
  <si>
    <t>https://podminky.urs.cz/item/CS_URS_2024_01/713131141</t>
  </si>
  <si>
    <t>"TI podkladový profil pod dveře"</t>
  </si>
  <si>
    <t>"D1"2*0,3</t>
  </si>
  <si>
    <t>"D2"1*0,3*4</t>
  </si>
  <si>
    <t>"D3"1*0,3</t>
  </si>
  <si>
    <t>226</t>
  </si>
  <si>
    <t>28376501</t>
  </si>
  <si>
    <t>deska izolační PIR s oboustranným textilním rounem λ=0,026 tl 100mm</t>
  </si>
  <si>
    <t>-2101943794</t>
  </si>
  <si>
    <t>2,1*1,05 'Přepočtené koeficientem množství</t>
  </si>
  <si>
    <t>227</t>
  </si>
  <si>
    <t>-253059873</t>
  </si>
  <si>
    <t>"dům obvod - sokl další vrstva dt4,5"(7,86+4+0,85+9,5+7,7+1,08+2,7+7,7+9,6+2,6+0,7+2,4+2,3+4,1+11,7+10,55)*0,4</t>
  </si>
  <si>
    <t>228</t>
  </si>
  <si>
    <t>28376445</t>
  </si>
  <si>
    <t>deska XPS hrana rovná a strukturovaný povrch 300kPA λ=0,035 tl 140mm</t>
  </si>
  <si>
    <t>356163412</t>
  </si>
  <si>
    <t>124,279*1,05 'Přepočtené koeficientem množství</t>
  </si>
  <si>
    <t>229</t>
  </si>
  <si>
    <t>713132311</t>
  </si>
  <si>
    <t>Montáž tepelné izolace stěn do roštu jednosměrného svislého výšky do 6 m</t>
  </si>
  <si>
    <t>777790958</t>
  </si>
  <si>
    <t>https://podminky.urs.cz/item/CS_URS_2024_01/713132311</t>
  </si>
  <si>
    <t>min vata 60kg/m3</t>
  </si>
  <si>
    <t>"W2 stěna dřevěný obklad"(0,97+1,1+2,6+0,7+3)*3,1</t>
  </si>
  <si>
    <t>"W2 parapet dřevěný obklad"(5,2+7,5)*0,6</t>
  </si>
  <si>
    <t>"W3 pilíř dřevěný obklad"(0,5*2)*3,1</t>
  </si>
  <si>
    <t>230</t>
  </si>
  <si>
    <t>63148161</t>
  </si>
  <si>
    <t>deska tepelně izolační minerální provětrávaných fasád λ=0,034-0,035 tl 100mm</t>
  </si>
  <si>
    <t>902229705</t>
  </si>
  <si>
    <t>36,667*1,05 'Přepočtené koeficientem množství</t>
  </si>
  <si>
    <t>231</t>
  </si>
  <si>
    <t>-1780996521</t>
  </si>
  <si>
    <t>druhá vrstva min vata 60kg/m3</t>
  </si>
  <si>
    <t>232</t>
  </si>
  <si>
    <t>63148163</t>
  </si>
  <si>
    <t>deska tepelně izolační minerální provětrávaných fasád λ=0,034-0,035 tl 140mm</t>
  </si>
  <si>
    <t>-720959509</t>
  </si>
  <si>
    <t>233</t>
  </si>
  <si>
    <t>713141136</t>
  </si>
  <si>
    <t>Montáž tepelné izolace střech plochých rohožemi, pásy, deskami, dílci, bloky (izolační materiál ve specifikaci) přilepenými za studena jednovrstvá nízkoexpanzní (PUR) pěnou</t>
  </si>
  <si>
    <t>881535670</t>
  </si>
  <si>
    <t>https://podminky.urs.cz/item/CS_URS_2024_01/713141136</t>
  </si>
  <si>
    <t>234</t>
  </si>
  <si>
    <t>28375914</t>
  </si>
  <si>
    <t>deska EPS 150 pro konstrukce s vysokým zatížením λ=0,035 tl 100mm</t>
  </si>
  <si>
    <t>-1183229546</t>
  </si>
  <si>
    <t>313,968*1,05 'Přepočtené koeficientem množství</t>
  </si>
  <si>
    <t>235</t>
  </si>
  <si>
    <t>-558073779</t>
  </si>
  <si>
    <t>236</t>
  </si>
  <si>
    <t>28375033</t>
  </si>
  <si>
    <t>deska EPS 150 pro konstrukce s vysokým zatížením λ=0,035 tl 150mm</t>
  </si>
  <si>
    <t>-1017927649</t>
  </si>
  <si>
    <t>269,6*1,05 'Přepočtené koeficientem množství</t>
  </si>
  <si>
    <t>237</t>
  </si>
  <si>
    <t>713141263</t>
  </si>
  <si>
    <t>Montáž tepelné izolace střech plochých mechanické přikotvení šrouby včetně dodávky šroubů, bez položení tepelné izolace tl. izolace přes 240 mm do betonu</t>
  </si>
  <si>
    <t>936981712</t>
  </si>
  <si>
    <t>https://podminky.urs.cz/item/CS_URS_2024_01/713141263</t>
  </si>
  <si>
    <t>238</t>
  </si>
  <si>
    <t>713141336</t>
  </si>
  <si>
    <t>Montáž tepelné izolace střech plochých spádovými klíny v ploše přilepenými za studena nízkoexpanzní (PUR) pěnou</t>
  </si>
  <si>
    <t>656007972</t>
  </si>
  <si>
    <t>https://podminky.urs.cz/item/CS_URS_2024_01/713141336</t>
  </si>
  <si>
    <t>239</t>
  </si>
  <si>
    <t>28376142</t>
  </si>
  <si>
    <t>klín izolační spád do 5% EPS 150</t>
  </si>
  <si>
    <t>1068011033</t>
  </si>
  <si>
    <t>"strop R1,R2 vodorovná"269,6*(0,05+0,2)/2</t>
  </si>
  <si>
    <t>240</t>
  </si>
  <si>
    <t>713141376</t>
  </si>
  <si>
    <t>Montáž tepelné izolace střech plochých spádovými klíny na zhlaví atiky šířky přes 500 do 1000 mm přilepenými za studena nízkoexpanzní (PUR) pěnou</t>
  </si>
  <si>
    <t>2014487677</t>
  </si>
  <si>
    <t>https://podminky.urs.cz/item/CS_URS_2024_01/713141376</t>
  </si>
  <si>
    <t>"atika základní W4"(5,7+19,6)</t>
  </si>
  <si>
    <t>"atika požární W5"51,2</t>
  </si>
  <si>
    <t>241</t>
  </si>
  <si>
    <t>28376105</t>
  </si>
  <si>
    <t>klín izolační z XPS spádový</t>
  </si>
  <si>
    <t>-1497684349</t>
  </si>
  <si>
    <t>"atika základní W4"(5,7+19,6)*0,6*0,06</t>
  </si>
  <si>
    <t>"atika požární W5"51,2*0,55*0,06</t>
  </si>
  <si>
    <t>242</t>
  </si>
  <si>
    <t>713141412</t>
  </si>
  <si>
    <t>Montáž tepelné izolace střech plochých mechanické přikotvení spádových klínů teleskopickými hmoždinkami včetně dodávky teleskopických hmoždinek, bez položení tepelné izolace pro jednospádové klíny v ploše, tl. izolace přes 90 do 130 mm</t>
  </si>
  <si>
    <t>2074737113</t>
  </si>
  <si>
    <t>https://podminky.urs.cz/item/CS_URS_2024_01/713141412</t>
  </si>
  <si>
    <t>243</t>
  </si>
  <si>
    <t>998713201</t>
  </si>
  <si>
    <t>Přesun hmot pro izolace tepelné stanovený procentní sazbou (%) z ceny vodorovná dopravní vzdálenost do 50 m s užitím mechanizace v objektech výšky do 6 m</t>
  </si>
  <si>
    <t>1346198202</t>
  </si>
  <si>
    <t>https://podminky.urs.cz/item/CS_URS_2024_01/998713201</t>
  </si>
  <si>
    <t>714</t>
  </si>
  <si>
    <t>Akustická a protiotřesová opatření</t>
  </si>
  <si>
    <t>244</t>
  </si>
  <si>
    <t>714113113</t>
  </si>
  <si>
    <t>Montáž akustických obkladů z dřevěných akustických lamelových obkladů stropů, ukotvených na rošt navrtáním (včetně dodávky latí)</t>
  </si>
  <si>
    <t>1773021925</t>
  </si>
  <si>
    <t>https://podminky.urs.cz/item/CS_URS_2024_01/714113113</t>
  </si>
  <si>
    <t>"103,104,114,115,116"31,56+41,52+8,88+6,45+22,24</t>
  </si>
  <si>
    <t>245</t>
  </si>
  <si>
    <t>60712000</t>
  </si>
  <si>
    <t>panel lamelový akustický na stěny a strop z dřevovláknitých desek s nalisovanou přírodní dřevěnou dýhou</t>
  </si>
  <si>
    <t>1065720249</t>
  </si>
  <si>
    <t>110,65*1,1 'Přepočtené koeficientem množství</t>
  </si>
  <si>
    <t>246</t>
  </si>
  <si>
    <t>714113121</t>
  </si>
  <si>
    <t>Montáž akustických obkladů z dřevěných akustických lamelových obkladů lišt obvodových</t>
  </si>
  <si>
    <t>1083491408</t>
  </si>
  <si>
    <t>https://podminky.urs.cz/item/CS_URS_2024_01/714113121</t>
  </si>
  <si>
    <t>"103,104,114,115,116"23,2+28,5+13+11,1+20,2</t>
  </si>
  <si>
    <t>247</t>
  </si>
  <si>
    <t>59036250</t>
  </si>
  <si>
    <t>lišta ukončovací k lamelovým akustickým panelům</t>
  </si>
  <si>
    <t>-1134592932</t>
  </si>
  <si>
    <t>96*1,08 'Přepočtené koeficientem množství</t>
  </si>
  <si>
    <t>248</t>
  </si>
  <si>
    <t>714119002</t>
  </si>
  <si>
    <t>Montáž akustických obkladů rošt podkladový na strop</t>
  </si>
  <si>
    <t>425506626</t>
  </si>
  <si>
    <t>https://podminky.urs.cz/item/CS_URS_2024_01/714119002</t>
  </si>
  <si>
    <t>110,65*3</t>
  </si>
  <si>
    <t>249</t>
  </si>
  <si>
    <t>59036000</t>
  </si>
  <si>
    <t>profil pro systémové řešení akustických předstěn a stropních podhledů 60x27x4000mm</t>
  </si>
  <si>
    <t>1867793727</t>
  </si>
  <si>
    <t>331,95*1,05 'Přepočtené koeficientem množství</t>
  </si>
  <si>
    <t>250</t>
  </si>
  <si>
    <t>998714201</t>
  </si>
  <si>
    <t>Přesun hmot pro akustická a protiotřesová opatření stanovený procentní sazbou (%) z ceny vodorovná dopravní vzdálenost do 50 m základní v objektech výšky do 6 m</t>
  </si>
  <si>
    <t>345900455</t>
  </si>
  <si>
    <t>https://podminky.urs.cz/item/CS_URS_2024_01/998714201</t>
  </si>
  <si>
    <t>762</t>
  </si>
  <si>
    <t>Konstrukce tesařské</t>
  </si>
  <si>
    <t>251</t>
  </si>
  <si>
    <t>762361312</t>
  </si>
  <si>
    <t>Konstrukční vrstva pod klempířské prvky pro oplechování horních ploch zdí a nadezdívek (atik) z desek dřevoštěpkových šroubovaných do podkladu, tloušťky desky 22 mm</t>
  </si>
  <si>
    <t>1217477870</t>
  </si>
  <si>
    <t>https://podminky.urs.cz/item/CS_URS_2024_01/762361312</t>
  </si>
  <si>
    <t>"atika základní W4"(5,7+19,6)*0,6</t>
  </si>
  <si>
    <t>"atika požární W5"51,2*0,55</t>
  </si>
  <si>
    <t>252</t>
  </si>
  <si>
    <t>762395000</t>
  </si>
  <si>
    <t>Spojovací prostředky krovů, bednění a laťování, nadstřešních konstrukcí svorníky, prkna, hřebíky, pásová ocel, vruty</t>
  </si>
  <si>
    <t>-1007223251</t>
  </si>
  <si>
    <t>https://podminky.urs.cz/item/CS_URS_2024_01/762395000</t>
  </si>
  <si>
    <t>43,34*0,021</t>
  </si>
  <si>
    <t>253</t>
  </si>
  <si>
    <t>762412501</t>
  </si>
  <si>
    <t>Montáž olištování spár hoblovanými lištami stěn</t>
  </si>
  <si>
    <t>-237124320</t>
  </si>
  <si>
    <t>https://podminky.urs.cz/item/CS_URS_2024_01/762412501</t>
  </si>
  <si>
    <t>"vertikální lišty stěna v hale"15*3</t>
  </si>
  <si>
    <t>254</t>
  </si>
  <si>
    <t>60512125</t>
  </si>
  <si>
    <t>hranol stavební řezivo průřezu do 120cm2 do dl 6m</t>
  </si>
  <si>
    <t>1852313933</t>
  </si>
  <si>
    <t>45*0,06*0,025</t>
  </si>
  <si>
    <t>255</t>
  </si>
  <si>
    <t>998762201</t>
  </si>
  <si>
    <t>Přesun hmot pro konstrukce tesařské stanovený procentní sazbou (%) z ceny vodorovná dopravní vzdálenost do 50 m s užitím mechanizace v objektech výšky do 6 m</t>
  </si>
  <si>
    <t>427321977</t>
  </si>
  <si>
    <t>https://podminky.urs.cz/item/CS_URS_2024_01/998762201</t>
  </si>
  <si>
    <t>763</t>
  </si>
  <si>
    <t>Konstrukce suché výstavby</t>
  </si>
  <si>
    <t>256</t>
  </si>
  <si>
    <t>763111335</t>
  </si>
  <si>
    <t>Příčka ze sádrokartonových desek s nosnou konstrukcí z jednoduchých ocelových profilů UW, CW jednoduše opláštěná deskou impregnovanou H2 tl. 12,5 mm, příčka tl. 100 mm, profil 75, bez izolace, EI do 30</t>
  </si>
  <si>
    <t>-449861848</t>
  </si>
  <si>
    <t>https://podminky.urs.cz/item/CS_URS_2024_01/763111335</t>
  </si>
  <si>
    <t>"dělící příčka mezi 113a,b"1,4*3,3</t>
  </si>
  <si>
    <t>"otvor"-0,7*2</t>
  </si>
  <si>
    <t>257</t>
  </si>
  <si>
    <t>763111717</t>
  </si>
  <si>
    <t>Příčka ze sádrokartonových desek ostatní konstrukce a práce na příčkách ze sádrokartonových desek základní penetrační nátěr (oboustranný)</t>
  </si>
  <si>
    <t>2055850206</t>
  </si>
  <si>
    <t>https://podminky.urs.cz/item/CS_URS_2024_01/763111717</t>
  </si>
  <si>
    <t>258</t>
  </si>
  <si>
    <t>763111718</t>
  </si>
  <si>
    <t>Příčka ze sádrokartonových desek ostatní konstrukce a práce na příčkách ze sádrokartonových desek úprava styku příčky a podhledu (oboustranně) separační páskou s akrylátem</t>
  </si>
  <si>
    <t>1812501036</t>
  </si>
  <si>
    <t>https://podminky.urs.cz/item/CS_URS_2024_01/763111718</t>
  </si>
  <si>
    <t>1,4*2</t>
  </si>
  <si>
    <t>259</t>
  </si>
  <si>
    <t>763111741</t>
  </si>
  <si>
    <t>Příčka ze sádrokartonových desek ostatní konstrukce a práce na příčkách ze sádrokartonových desek montáž parotěsné zábrany</t>
  </si>
  <si>
    <t>-876939045</t>
  </si>
  <si>
    <t>https://podminky.urs.cz/item/CS_URS_2024_01/763111741</t>
  </si>
  <si>
    <t>260</t>
  </si>
  <si>
    <t>28329282</t>
  </si>
  <si>
    <t>fólie PE vyztužená Al vrstvou pro parotěsnou vrstvu 170g/m2</t>
  </si>
  <si>
    <t>262600381</t>
  </si>
  <si>
    <t>3,22*1,1235 'Přepočtené koeficientem množství</t>
  </si>
  <si>
    <t>261</t>
  </si>
  <si>
    <t>763131411</t>
  </si>
  <si>
    <t>Podhled ze sádrokartonových desek dvouvrstvá zavěšená spodní konstrukce z ocelových profilů CD, UD jednoduše opláštěná deskou standardní A, tl. 12,5 mm, bez izolace</t>
  </si>
  <si>
    <t>1715009995</t>
  </si>
  <si>
    <t>https://podminky.urs.cz/item/CS_URS_2024_01/763131411</t>
  </si>
  <si>
    <t>"101,102,112"5,66+43,01+7,23</t>
  </si>
  <si>
    <t>262</t>
  </si>
  <si>
    <t>763131451</t>
  </si>
  <si>
    <t>Podhled ze sádrokartonových desek dvouvrstvá zavěšená spodní konstrukce z ocelových profilů CD, UD jednoduše opláštěná deskou impregnovanou H2, tl. 12,5 mm, bez izolace</t>
  </si>
  <si>
    <t>-679066691</t>
  </si>
  <si>
    <t>https://podminky.urs.cz/item/CS_URS_2024_01/763131451</t>
  </si>
  <si>
    <t>"105,108,109,110,111,113a,113b"7,25+5,86+1,45+1,26+1,26+2,23+1,02</t>
  </si>
  <si>
    <t>263</t>
  </si>
  <si>
    <t>763131714</t>
  </si>
  <si>
    <t>Podhled ze sádrokartonových desek ostatní práce a konstrukce na podhledech ze sádrokartonových desek základní penetrační nátěr</t>
  </si>
  <si>
    <t>535513529</t>
  </si>
  <si>
    <t>https://podminky.urs.cz/item/CS_URS_2024_01/763131714</t>
  </si>
  <si>
    <t>55,9+20,33</t>
  </si>
  <si>
    <t>264</t>
  </si>
  <si>
    <t>763131752</t>
  </si>
  <si>
    <t>Podhled ze sádrokartonových desek ostatní práce a konstrukce na podhledech ze sádrokartonových desek montáž jedné vrstvy tepelné izolace</t>
  </si>
  <si>
    <t>-2128156806</t>
  </si>
  <si>
    <t>https://podminky.urs.cz/item/CS_URS_2024_01/763131752</t>
  </si>
  <si>
    <t>265</t>
  </si>
  <si>
    <t>-1361729610</t>
  </si>
  <si>
    <t>76,23*1,02 'Přepočtené koeficientem množství</t>
  </si>
  <si>
    <t>266</t>
  </si>
  <si>
    <t>998763200</t>
  </si>
  <si>
    <t>Přesun hmot pro dřevostavby stanovený procentní sazbou (%) z ceny vodorovná dopravní vzdálenost do 50 m základní v objektech výšky do 6 m</t>
  </si>
  <si>
    <t>-363763294</t>
  </si>
  <si>
    <t>https://podminky.urs.cz/item/CS_URS_2024_01/998763200</t>
  </si>
  <si>
    <t>764</t>
  </si>
  <si>
    <t>Konstrukce klempířské</t>
  </si>
  <si>
    <t>267</t>
  </si>
  <si>
    <t>764226442</t>
  </si>
  <si>
    <t>Oplechování parapetů z hliníkového plechu rovných celoplošně lepené, bez rohů rš 200 mm</t>
  </si>
  <si>
    <t>57631154</t>
  </si>
  <si>
    <t>https://podminky.urs.cz/item/CS_URS_2024_01/764226442</t>
  </si>
  <si>
    <t>268</t>
  </si>
  <si>
    <t>764226445</t>
  </si>
  <si>
    <t>Oplechování parapetů z hliníkového plechu rovných celoplošně lepené, bez rohů rš 400 mm</t>
  </si>
  <si>
    <t>1079820622</t>
  </si>
  <si>
    <t>https://podminky.urs.cz/item/CS_URS_2024_01/764226445</t>
  </si>
  <si>
    <t>269</t>
  </si>
  <si>
    <t>764242503</t>
  </si>
  <si>
    <t>Oplechování střešních prvků z titanzinkového plechu s povrchovou úpravou štítu závětrnou lištou rš 250 mm</t>
  </si>
  <si>
    <t>-1302380450</t>
  </si>
  <si>
    <t>https://podminky.urs.cz/item/CS_URS_2024_01/764242503</t>
  </si>
  <si>
    <t>"S5"80</t>
  </si>
  <si>
    <t>"ukončení střechy skladu"(1+3,7+8,1+3,3)</t>
  </si>
  <si>
    <t>270</t>
  </si>
  <si>
    <t>998764201</t>
  </si>
  <si>
    <t>Přesun hmot pro konstrukce klempířské stanovený procentní sazbou (%) z ceny vodorovná dopravní vzdálenost do 50 m s užitím mechanizace v objektech výšky do 6 m</t>
  </si>
  <si>
    <t>2098823617</t>
  </si>
  <si>
    <t>https://podminky.urs.cz/item/CS_URS_2024_01/998764201</t>
  </si>
  <si>
    <t>766</t>
  </si>
  <si>
    <t>Konstrukce truhlářské</t>
  </si>
  <si>
    <t>271</t>
  </si>
  <si>
    <t>766414232</t>
  </si>
  <si>
    <t>Montáž obložení stěn panely obkladovými plochy do 5 m2 dýhovanými, plochy přes 0,60 do 1,50 m2</t>
  </si>
  <si>
    <t>1936654108</t>
  </si>
  <si>
    <t>https://podminky.urs.cz/item/CS_URS_2024_01/766414232</t>
  </si>
  <si>
    <t>"obklad stěn v hale"</t>
  </si>
  <si>
    <t>"panel pod parapet"1,75*0,5*6</t>
  </si>
  <si>
    <t>"panel ostění okna"0,43*2,5*6</t>
  </si>
  <si>
    <t>272</t>
  </si>
  <si>
    <t>60621135</t>
  </si>
  <si>
    <t>překližka truhlářská buk tl 15mm jakost B,C</t>
  </si>
  <si>
    <t>878408443</t>
  </si>
  <si>
    <t>11,7*1,1 'Přepočtené koeficientem množství</t>
  </si>
  <si>
    <t>273</t>
  </si>
  <si>
    <t>766416231</t>
  </si>
  <si>
    <t>Montáž obložení stěn panely obkladovými plochy přes 5 m2 dýhovanými, plochy do 0,60 m2</t>
  </si>
  <si>
    <t>1324505290</t>
  </si>
  <si>
    <t>https://podminky.urs.cz/item/CS_URS_2024_01/766416231</t>
  </si>
  <si>
    <t>"obložení ohrádky na odpad"13,5</t>
  </si>
  <si>
    <t>274</t>
  </si>
  <si>
    <t>61191164</t>
  </si>
  <si>
    <t>palubky obkladové sibiřský modřín profil rhombus 25x70mm jakost A/B</t>
  </si>
  <si>
    <t>-193902978</t>
  </si>
  <si>
    <t>13,5*1,1 'Přepočtené koeficientem množství</t>
  </si>
  <si>
    <t>275</t>
  </si>
  <si>
    <t>766417211</t>
  </si>
  <si>
    <t>Montáž obložení stěn rošt podkladový</t>
  </si>
  <si>
    <t>-803530899</t>
  </si>
  <si>
    <t>https://podminky.urs.cz/item/CS_URS_2024_01/766417211</t>
  </si>
  <si>
    <t>"rošt obložení ohrádka na odpad"(0,75+5)*6</t>
  </si>
  <si>
    <t>276</t>
  </si>
  <si>
    <t>61191157</t>
  </si>
  <si>
    <t>palubky obkladové modřín profil klasický 21x121mm jakost A/B</t>
  </si>
  <si>
    <t>2119287463</t>
  </si>
  <si>
    <t>34,5*0,12</t>
  </si>
  <si>
    <t>277</t>
  </si>
  <si>
    <t>766417441</t>
  </si>
  <si>
    <t>Montáž provětrávané fasády z dřevěných profilů plochy přes 5 m2 šířky profilu přes 100 mm, tloušťky do 20 mm</t>
  </si>
  <si>
    <t>672164569</t>
  </si>
  <si>
    <t>https://podminky.urs.cz/item/CS_URS_2024_01/766417441</t>
  </si>
  <si>
    <t>278</t>
  </si>
  <si>
    <t>61191161</t>
  </si>
  <si>
    <t>palubky obkladové sibiřský modřín profil klasický 20x146mm jakost A/B</t>
  </si>
  <si>
    <t>-186869519</t>
  </si>
  <si>
    <t>29,047*1,1 'Přepočtené koeficientem množství</t>
  </si>
  <si>
    <t>279</t>
  </si>
  <si>
    <t>766417513</t>
  </si>
  <si>
    <t>Montáž provětrávané fasády z dřevěných profilů podkladového roštu dvojitého pro svislé profily</t>
  </si>
  <si>
    <t>1352169045</t>
  </si>
  <si>
    <t>https://podminky.urs.cz/item/CS_URS_2024_01/766417513</t>
  </si>
  <si>
    <t>"W2 stěna dřevěný obklad"(0,97+1,1+2,6+0,7+3)*3*3,1</t>
  </si>
  <si>
    <t>"W2 parapet dřevěný obklad"(5,2+7,5)*3*0,6</t>
  </si>
  <si>
    <t>"W3 pilíř dřevěný obklad"(4*2)*3,1</t>
  </si>
  <si>
    <t>280</t>
  </si>
  <si>
    <t>61223260</t>
  </si>
  <si>
    <t>hranol konstrukční KVH lepený průřezu 40x60-280mm nepohledový</t>
  </si>
  <si>
    <t>834628687</t>
  </si>
  <si>
    <t>125,501*0,04*0,06</t>
  </si>
  <si>
    <t>281</t>
  </si>
  <si>
    <t>15441077</t>
  </si>
  <si>
    <t>konzola nosného roštu L240 pozink</t>
  </si>
  <si>
    <t>-952841216</t>
  </si>
  <si>
    <t>"W2 stěna dřevěný obklad"(0,97+1,1+2,6+0,7+3)*3*5</t>
  </si>
  <si>
    <t>"W2 parapet dřevěný obklad"(5,2+7,5)*3*2</t>
  </si>
  <si>
    <t>"W3 pilíř dřevěný obklad"(4*2)*5</t>
  </si>
  <si>
    <t>282</t>
  </si>
  <si>
    <t>-1342760672</t>
  </si>
  <si>
    <t>"W2 stěna dřevěný obklad"(0,97+1,1+2,6+0,7+3)*7</t>
  </si>
  <si>
    <t>"W2 parapet dřevěný obklad"(5,2+7,5)*2</t>
  </si>
  <si>
    <t>"W3 pilíř dřevěný obklad"(0,5*2)*7</t>
  </si>
  <si>
    <t>283</t>
  </si>
  <si>
    <t>R41035</t>
  </si>
  <si>
    <t>Perforovaný fasádní omega profil z hliníku 60/30mm - 3,00m</t>
  </si>
  <si>
    <t>-1951522653</t>
  </si>
  <si>
    <t>284</t>
  </si>
  <si>
    <t>766417523</t>
  </si>
  <si>
    <t>Montáž provětrávané fasády z dřevěných profilů difúzní paropropustné fólie s lepenými přesahy</t>
  </si>
  <si>
    <t>601639725</t>
  </si>
  <si>
    <t>https://podminky.urs.cz/item/CS_URS_2024_01/766417523</t>
  </si>
  <si>
    <t>285</t>
  </si>
  <si>
    <t>28329038</t>
  </si>
  <si>
    <t>fólie kontaktní difuzně propustná pro doplňkovou hydroizolační vrstvu skládaných větraných fasád s otevřenými spárami (spára max 20 mm, max.20% plochy)</t>
  </si>
  <si>
    <t>-614566943</t>
  </si>
  <si>
    <t>36,667*1,111 'Přepočtené koeficientem množství</t>
  </si>
  <si>
    <t>286</t>
  </si>
  <si>
    <t>766417531</t>
  </si>
  <si>
    <t>Montáž provětrávané fasády z dřevěných profilů obložení ostění, parapetu a nadpraží</t>
  </si>
  <si>
    <t>-947679792</t>
  </si>
  <si>
    <t>https://podminky.urs.cz/item/CS_URS_2024_01/766417531</t>
  </si>
  <si>
    <t>287</t>
  </si>
  <si>
    <t>-757045534</t>
  </si>
  <si>
    <t>7,62*1,15 'Přepočtené koeficientem množství</t>
  </si>
  <si>
    <t>288</t>
  </si>
  <si>
    <t>766417541</t>
  </si>
  <si>
    <t>Montáž provětrávané fasády z dřevěných profilů lišty ukončovací, soklové</t>
  </si>
  <si>
    <t>-149957222</t>
  </si>
  <si>
    <t>https://podminky.urs.cz/item/CS_URS_2024_01/766417541</t>
  </si>
  <si>
    <t>289</t>
  </si>
  <si>
    <t>61418155</t>
  </si>
  <si>
    <t>lišta soklová dřevěná š 15.0 mm, h 60.0 mm</t>
  </si>
  <si>
    <t>-702476253</t>
  </si>
  <si>
    <t>22,07*1,1 'Přepočtené koeficientem množství</t>
  </si>
  <si>
    <t>290</t>
  </si>
  <si>
    <t>766434333</t>
  </si>
  <si>
    <t>Montáž obložení sloupů nebo pilířů plochy do 5 m2 panely obkladovými dýhovanými, plochy přes 1,50 m2</t>
  </si>
  <si>
    <t>-1334048822</t>
  </si>
  <si>
    <t>https://podminky.urs.cz/item/CS_URS_2024_01/766434333</t>
  </si>
  <si>
    <t>"panel čelo pilíře"0,56*3*3</t>
  </si>
  <si>
    <t>"panel čelo pilíře"0,37*3*2</t>
  </si>
  <si>
    <t>291</t>
  </si>
  <si>
    <t>1823430142</t>
  </si>
  <si>
    <t>7,26*1,1 'Přepočtené koeficientem množství</t>
  </si>
  <si>
    <t>292</t>
  </si>
  <si>
    <t>766492100</t>
  </si>
  <si>
    <t>Ostatní práce při obkládání montáž dřevěného obložení ostění</t>
  </si>
  <si>
    <t>1709554403</t>
  </si>
  <si>
    <t>https://podminky.urs.cz/item/CS_URS_2024_01/766492100</t>
  </si>
  <si>
    <t>"obklad ostění"0,43*0,5*6</t>
  </si>
  <si>
    <t>293</t>
  </si>
  <si>
    <t>2099694190</t>
  </si>
  <si>
    <t>1,29*1,1 'Přepočtené koeficientem množství</t>
  </si>
  <si>
    <t>294</t>
  </si>
  <si>
    <t>766621012</t>
  </si>
  <si>
    <t>Montáž oken dřevěných včetně montáže rámu plochy přes 1 m2 pevných do zdiva, výšky přes 1,5 do 2,5 m</t>
  </si>
  <si>
    <t>-338867185</t>
  </si>
  <si>
    <t>https://podminky.urs.cz/item/CS_URS_2024_01/766621012</t>
  </si>
  <si>
    <t>"O3"1,75*2,5*6</t>
  </si>
  <si>
    <t>"O4"1,25*2,5*1</t>
  </si>
  <si>
    <t>295</t>
  </si>
  <si>
    <t>RO3</t>
  </si>
  <si>
    <t>okno dřevěné 1750/2500mm jednokřídlé fix, trojsklo, barva int/ext přírodní/RAL 7030, součinitel prostupu tepla Uw≤0,8 W/m2K, bezp. folie P1A</t>
  </si>
  <si>
    <t>ks</t>
  </si>
  <si>
    <t>-1180435439</t>
  </si>
  <si>
    <t>"O3"6</t>
  </si>
  <si>
    <t>296</t>
  </si>
  <si>
    <t>RO4</t>
  </si>
  <si>
    <t>okno dřevěné 1250/2500mm jednokřídlé fix, trojsklo, barva int/ext přírodní/RAL 7030, součinitel prostupu tepla Uw≤0,8 W/m2K, bezp. folie P1A</t>
  </si>
  <si>
    <t>253753310</t>
  </si>
  <si>
    <t>"O4"1</t>
  </si>
  <si>
    <t>297</t>
  </si>
  <si>
    <t>766621013</t>
  </si>
  <si>
    <t>Montáž oken dřevěných včetně montáže rámu plochy přes 1 m2 pevných do zdiva, výšky přes 2,5 m</t>
  </si>
  <si>
    <t>1837350931</t>
  </si>
  <si>
    <t>https://podminky.urs.cz/item/CS_URS_2024_01/766621013</t>
  </si>
  <si>
    <t>"O7"1*3*2</t>
  </si>
  <si>
    <t>"O8"0,5*3*1</t>
  </si>
  <si>
    <t>298</t>
  </si>
  <si>
    <t>RO7</t>
  </si>
  <si>
    <t>vnitřní boční světlík dřevěný 1000/3000mm, jednokřídlé středový sloupek fix, VSG sklo matná folie s akustickým útlumem Rw min 35dB, barva přírodní</t>
  </si>
  <si>
    <t>-615716633</t>
  </si>
  <si>
    <t>"O7"2</t>
  </si>
  <si>
    <t>299</t>
  </si>
  <si>
    <t>RO8</t>
  </si>
  <si>
    <t>vnitřní boční světlík dřevěný 500/3000mm, jednokřídlé fix, VSG sklo matná folie s akustickým útlumem Rw min 35dB, barva přírodní</t>
  </si>
  <si>
    <t>1800965959</t>
  </si>
  <si>
    <t>"O8"1</t>
  </si>
  <si>
    <t>300</t>
  </si>
  <si>
    <t>766621211</t>
  </si>
  <si>
    <t>Montáž oken dřevěných včetně montáže rámu plochy přes 1 m2 otevíravých do zdiva, výšky do 1,5 m</t>
  </si>
  <si>
    <t>-733062906</t>
  </si>
  <si>
    <t>https://podminky.urs.cz/item/CS_URS_2024_01/766621211</t>
  </si>
  <si>
    <t>"O5"1,25*1*2</t>
  </si>
  <si>
    <t>"O6"1,25*1*2</t>
  </si>
  <si>
    <t>301</t>
  </si>
  <si>
    <t>RO5</t>
  </si>
  <si>
    <t>okno dřevěné 1250/1000mm dvoukřídlé, jedno křídlo sklopné, jedno křídlo fix, trojsklo, barva int/ext přírodní/RAL 7030, pákový otvírač, součinitel prostupu tepla Uw≤0,8 W/m2K, bezp. folie P1A</t>
  </si>
  <si>
    <t>178411943</t>
  </si>
  <si>
    <t>"O5"2</t>
  </si>
  <si>
    <t>302</t>
  </si>
  <si>
    <t>RO6</t>
  </si>
  <si>
    <t>okno dřevěné 1250/1000mm tříkřídlé, dvakrát křídlo sklopné, střední díl plný panel, trojsklo neprůhledná úprava, barva int/ext přírodní/RAL 7030, pákový otvírač, součinitel prostupu tepla Uw≤0,8 W/m2K, bezp. folie P1A</t>
  </si>
  <si>
    <t>-2066081418</t>
  </si>
  <si>
    <t>"O6"2</t>
  </si>
  <si>
    <t>303</t>
  </si>
  <si>
    <t>766621212</t>
  </si>
  <si>
    <t>Montáž oken dřevěných včetně montáže rámu plochy přes 1 m2 otevíravých do zdiva, výšky přes 1,5 do 2,5 m</t>
  </si>
  <si>
    <t>938019494</t>
  </si>
  <si>
    <t>https://podminky.urs.cz/item/CS_URS_2024_01/766621212</t>
  </si>
  <si>
    <t>"O1"1,25*2,5*8</t>
  </si>
  <si>
    <t>"O2"3*2,5*2</t>
  </si>
  <si>
    <t>304</t>
  </si>
  <si>
    <t>RO1</t>
  </si>
  <si>
    <t>okno dřevěné 1250/2500mm dvoukřídlé, jedno křídlo otevíravé, jedno křídlo fix, trojsklo, barva int/ext přírodní/RAL 7030, klika s klíčkem, součinitel prostupu tepla Uw≤0,8 W/m2K, bezp. folie P1A</t>
  </si>
  <si>
    <t>834365777</t>
  </si>
  <si>
    <t>"O1"7</t>
  </si>
  <si>
    <t>305</t>
  </si>
  <si>
    <t>RO1.1</t>
  </si>
  <si>
    <t>okno dřevěné 1250/2500mm dvoukřídlé, jedno křídlo otevíravé, jedno křídlo fix, trojsklo neprůhledná úprava, barva int/ext přírodní/RAL 7030, klika s klíčkem, součinitel prostupu tepla Uw≤0,8 W/m2K, bezp. folie P1A</t>
  </si>
  <si>
    <t>-806010671</t>
  </si>
  <si>
    <t>"O1 mč 105"1</t>
  </si>
  <si>
    <t>306</t>
  </si>
  <si>
    <t>RO2</t>
  </si>
  <si>
    <t>okno dřevěné 3000/2500mm dvoukřídlé, jedno křídlo otevíravé/sklopné, jedno křídlo fix, trojsklo, barva int/ext přírodní/RAL 7030, klika s klíčkem, součinitel prostupu tepla Uw≤0,8 W/m2K, bezp. folie P1A</t>
  </si>
  <si>
    <t>-1848586516</t>
  </si>
  <si>
    <t>"O2"2</t>
  </si>
  <si>
    <t>307</t>
  </si>
  <si>
    <t>766629623</t>
  </si>
  <si>
    <t>Předsazená montáž otvorových výplní oken kotvením do profilu z recyklované pěny tepelně izolovaného nosného, šířky vyložení 200 mm</t>
  </si>
  <si>
    <t>-1533188908</t>
  </si>
  <si>
    <t>https://podminky.urs.cz/item/CS_URS_2024_01/766629623</t>
  </si>
  <si>
    <t>"O3"(1,75+2,5)*2*6</t>
  </si>
  <si>
    <t>"O4"(1,25+2,5)*2*1</t>
  </si>
  <si>
    <t>308</t>
  </si>
  <si>
    <t>28374027</t>
  </si>
  <si>
    <t>profil nosný L z recyklované pěny pro předsazenou montáž oken 200x120mm</t>
  </si>
  <si>
    <t>-1692424425</t>
  </si>
  <si>
    <t>309</t>
  </si>
  <si>
    <t>766629631</t>
  </si>
  <si>
    <t>Předsazená montáž otvorových výplní dveří utěsnění připojovací spáry ostění nebo nadpraží komprimační páskou</t>
  </si>
  <si>
    <t>678594674</t>
  </si>
  <si>
    <t>https://podminky.urs.cz/item/CS_URS_2024_01/766629631</t>
  </si>
  <si>
    <t>310</t>
  </si>
  <si>
    <t>59071027</t>
  </si>
  <si>
    <t>páska okenní těsnící měkčený pěnový PUR impregnovaná s integrovanou páskou 10-45x58mm</t>
  </si>
  <si>
    <t>1408478599</t>
  </si>
  <si>
    <t>58,5*1,1 'Přepočtené koeficientem množství</t>
  </si>
  <si>
    <t>311</t>
  </si>
  <si>
    <t>766660171</t>
  </si>
  <si>
    <t>Montáž dveřních křídel dřevěných nebo plastových otevíravých do obložkové zárubně povrchově upravených jednokřídlových, šířky do 800 mm</t>
  </si>
  <si>
    <t>-1048235684</t>
  </si>
  <si>
    <t>https://podminky.urs.cz/item/CS_URS_2024_01/766660171</t>
  </si>
  <si>
    <t>"D7"2+2</t>
  </si>
  <si>
    <t>312</t>
  </si>
  <si>
    <t>61162085</t>
  </si>
  <si>
    <t>dveře jednokřídlé dřevotřískové povrch laminátový plné 700x1970-2100mm</t>
  </si>
  <si>
    <t>1264214714</t>
  </si>
  <si>
    <t>313</t>
  </si>
  <si>
    <t>766660311</t>
  </si>
  <si>
    <t>Montáž dveřních křídel dřevěných nebo plastových posuvných dveří do pouzdra s jednou kapsou jednokřídlových, průchozí šířky do 800 mm</t>
  </si>
  <si>
    <t>2065740034</t>
  </si>
  <si>
    <t>https://podminky.urs.cz/item/CS_URS_2024_01/766660311</t>
  </si>
  <si>
    <t>"D8"1</t>
  </si>
  <si>
    <t>314</t>
  </si>
  <si>
    <t>55331611</t>
  </si>
  <si>
    <t>pouzdro stavební posuvných dveří jednopouzdrové 700mm standardní rozměr</t>
  </si>
  <si>
    <t>1451810215</t>
  </si>
  <si>
    <t>315</t>
  </si>
  <si>
    <t>61162084</t>
  </si>
  <si>
    <t>dveře jednokřídlé dřevotřískové povrch laminátový plné 600x1970-2100mm</t>
  </si>
  <si>
    <t>798545837</t>
  </si>
  <si>
    <t>316</t>
  </si>
  <si>
    <t>766660411</t>
  </si>
  <si>
    <t>Montáž vchodových dveří včetně rámu do zdiva jednokřídlových bez nadsvětlíku</t>
  </si>
  <si>
    <t>-42151818</t>
  </si>
  <si>
    <t>https://podminky.urs.cz/item/CS_URS_2024_01/766660411</t>
  </si>
  <si>
    <t>"D3"1</t>
  </si>
  <si>
    <t>317</t>
  </si>
  <si>
    <t>RD3</t>
  </si>
  <si>
    <t>dveře jednokřídlé dřevěné plné 900/2020mm vč. rámové zárubně, lamino HPL, otevíravé, rozetové kování klikaxklika, PZ zámek vložka RC1, požární odolnost EW 15 DP3, součinitel prostupu tepla Ud≤0,9 W/m2K, tabulka: POZOR ZPĚTNÝ PROUD!</t>
  </si>
  <si>
    <t>-468642708</t>
  </si>
  <si>
    <t>318</t>
  </si>
  <si>
    <t>766660421</t>
  </si>
  <si>
    <t>Montáž vchodových dveří včetně rámu do zdiva jednokřídlových s nadsvětlíkem</t>
  </si>
  <si>
    <t>-1031836246</t>
  </si>
  <si>
    <t>https://podminky.urs.cz/item/CS_URS_2024_01/766660421</t>
  </si>
  <si>
    <t>"D2"2+2</t>
  </si>
  <si>
    <t>319</t>
  </si>
  <si>
    <t>RD2</t>
  </si>
  <si>
    <t>vchodové dveře 9000/2000mm jednokřídlé dřevěné prosklené otevíravé vč. rámové zárubně, nadsvětlík fix 900/1000mm,masiv, trojsklo, součinitel prostupu tepla Ud≤0,9 W/m2K, bezp. folie 2PA, rozetové kování, klika/koule, PZ vložka RC2, zamykací knoflík</t>
  </si>
  <si>
    <t>1268653348</t>
  </si>
  <si>
    <t>"D2"2</t>
  </si>
  <si>
    <t>320</t>
  </si>
  <si>
    <t>RD2.1</t>
  </si>
  <si>
    <t>vchodové dveře 9000/2000mm jednokřídlé dřevěné prosklené otevíravé vč. rámové zárubně, nadsvětlík fix 900/1000mm,masiv, trojsklo, součinitel prostupu tepla Ud≤0,9 W/m2K, rozetové kování, klika/koule, PZ vložka RC2, zamykací knoflík</t>
  </si>
  <si>
    <t>-1035135197</t>
  </si>
  <si>
    <t>321</t>
  </si>
  <si>
    <t>766660122</t>
  </si>
  <si>
    <t>Montáž dveřních křídel dřevěných nebo plastových otevíravých do dřevěné rámové zárubně povrchově upravených nadsvětlíkových křídel, výšky přes 500 mm</t>
  </si>
  <si>
    <t>384722162</t>
  </si>
  <si>
    <t>https://podminky.urs.cz/item/CS_URS_2024_01/766660122</t>
  </si>
  <si>
    <t>"D4"1+7</t>
  </si>
  <si>
    <t>"D5"1</t>
  </si>
  <si>
    <t>"D6"1</t>
  </si>
  <si>
    <t>322</t>
  </si>
  <si>
    <t>RD4</t>
  </si>
  <si>
    <t>dveře jednokřídlé dřevěné plné 900/2000mm vč. rámové zárubně, otevíravé, nadsvětlík prosklený se středovým sloupkem fix 900/1000mm,dýhované, rozetové kování, klika/klika, BB zámek, podříznutí 10 mm</t>
  </si>
  <si>
    <t>-922907519</t>
  </si>
  <si>
    <t>"D4"1</t>
  </si>
  <si>
    <t>323</t>
  </si>
  <si>
    <t>RD4.1</t>
  </si>
  <si>
    <t>dveře jednokřídlé dřevěné plné 900/2000mm vč. rámové zárubně, otevíravé, nadsvětlík prosklený se středovým sloupkem fix 900/1000mm,dýhované, rozetové kování, klika/klika, BB zámek</t>
  </si>
  <si>
    <t>2060156111</t>
  </si>
  <si>
    <t>"D4"7</t>
  </si>
  <si>
    <t>324</t>
  </si>
  <si>
    <t>RD5</t>
  </si>
  <si>
    <t>dveře jednokřídlé dřevěné plné 900/2000mm vč. rámové zárubně, otevíravé reverzní, nadsvětlík prosklený se středovým sloupkem fix 900/1000mm,dýhované, rozetové kování, klika/klika, BB zámek, podříznutí 10 mm</t>
  </si>
  <si>
    <t>-1542904141</t>
  </si>
  <si>
    <t>325</t>
  </si>
  <si>
    <t>RD6</t>
  </si>
  <si>
    <t>dveře jednokřídlé dřevěné plné 900/2000mm vč. rámové zárubně, kyvné, nadsvětlík prosklený se středovým sloupkem fix 900/1000mm,dýhované, rozetové kování, klika/klika, BB zámek, podříznutí 10 mm</t>
  </si>
  <si>
    <t>417585656</t>
  </si>
  <si>
    <t>326</t>
  </si>
  <si>
    <t>766660441</t>
  </si>
  <si>
    <t>Montáž vchodových dveří včetně rámu do zdiva jednokřídlových s díly a nadsvětlíkem</t>
  </si>
  <si>
    <t>-603172044</t>
  </si>
  <si>
    <t>https://podminky.urs.cz/item/CS_URS_2024_01/766660441</t>
  </si>
  <si>
    <t>"D1"1</t>
  </si>
  <si>
    <t>327</t>
  </si>
  <si>
    <t>RD1</t>
  </si>
  <si>
    <t>vchodová stěna dřevěná 2000/3000mm s dveřmi 1000/2000mm jednokřídlé dřevěné plné otevíravé vč. rámové zárubně, boční světlík fix 1000/2000mm, nadsvětlík fix 2000/1000mm,dýha, trojsklo, součinitel prostupu tepla Uw≤0,9 W/m2K, bezp. folie 2PA, bezp. rozetové kování, paniková klika/koule, samozavírač s kluznou lištou, elektro zámek napojený na systém el. vrátného, PZ vložka RC2</t>
  </si>
  <si>
    <t>-908522924</t>
  </si>
  <si>
    <t>328</t>
  </si>
  <si>
    <t>766660451</t>
  </si>
  <si>
    <t>Montáž vchodových dveří včetně rámu do zdiva dvoukřídlových bez nadsvětlíku</t>
  </si>
  <si>
    <t>-1637217176</t>
  </si>
  <si>
    <t>https://podminky.urs.cz/item/CS_URS_2024_01/766660451</t>
  </si>
  <si>
    <t>"D9"1</t>
  </si>
  <si>
    <t>329</t>
  </si>
  <si>
    <t>RD9</t>
  </si>
  <si>
    <t xml:space="preserve">vchodová branka dvoukřídlá 1500/2260mm, otevíravé, vč. rámové zárubně, dřevěné lamely na rámu, dýha, rozetové kování PZ zámek, vložka RC1 </t>
  </si>
  <si>
    <t>-2136926394</t>
  </si>
  <si>
    <t>0,344827586206897*2,9 'Přepočtené koeficientem množství</t>
  </si>
  <si>
    <t>330</t>
  </si>
  <si>
    <t>766660720</t>
  </si>
  <si>
    <t>Montáž dveřních doplňků větrací mřížky s vyříznutím otvoru</t>
  </si>
  <si>
    <t>60348930</t>
  </si>
  <si>
    <t>https://podminky.urs.cz/item/CS_URS_2024_01/766660720</t>
  </si>
  <si>
    <t>"D4"5</t>
  </si>
  <si>
    <t>"D7"1</t>
  </si>
  <si>
    <t>331</t>
  </si>
  <si>
    <t>42972109</t>
  </si>
  <si>
    <t>mřížka větrací do dřeva kovová 80x800mm</t>
  </si>
  <si>
    <t>-709794828</t>
  </si>
  <si>
    <t>332</t>
  </si>
  <si>
    <t>42972108</t>
  </si>
  <si>
    <t>mřížka větrací do dřeva kovová 80x600mm</t>
  </si>
  <si>
    <t>-101029709</t>
  </si>
  <si>
    <t>333</t>
  </si>
  <si>
    <t>766660728</t>
  </si>
  <si>
    <t>Montáž dveřních doplňků dveřního kování interiérového zámku</t>
  </si>
  <si>
    <t>-1262212226</t>
  </si>
  <si>
    <t>https://podminky.urs.cz/item/CS_URS_2024_01/766660728</t>
  </si>
  <si>
    <t>334</t>
  </si>
  <si>
    <t>54924003</t>
  </si>
  <si>
    <t>zámek zadlabací mezipokojový pravý pro WC kování 72x55mm</t>
  </si>
  <si>
    <t>1170557985</t>
  </si>
  <si>
    <t>335</t>
  </si>
  <si>
    <t>766660729</t>
  </si>
  <si>
    <t>Montáž dveřních doplňků dveřního kování interiérového štítku s klikou</t>
  </si>
  <si>
    <t>1390758048</t>
  </si>
  <si>
    <t>https://podminky.urs.cz/item/CS_URS_2024_01/766660729</t>
  </si>
  <si>
    <t>336</t>
  </si>
  <si>
    <t>54914123</t>
  </si>
  <si>
    <t>kování rozetové klika/klika</t>
  </si>
  <si>
    <t>1041002561</t>
  </si>
  <si>
    <t>337</t>
  </si>
  <si>
    <t>766660748</t>
  </si>
  <si>
    <t>Montáž dveřních doplňků kování k posuvným dveřím - mušle</t>
  </si>
  <si>
    <t>-1329758830</t>
  </si>
  <si>
    <t>https://podminky.urs.cz/item/CS_URS_2024_01/766660748</t>
  </si>
  <si>
    <t>338</t>
  </si>
  <si>
    <t>54914137</t>
  </si>
  <si>
    <t>kování k posuvným dveřím mušle</t>
  </si>
  <si>
    <t>-1186090974</t>
  </si>
  <si>
    <t>339</t>
  </si>
  <si>
    <t>766682111</t>
  </si>
  <si>
    <t>Montáž zárubní dřevěných nebo plastových obložkových, pro dveře jednokřídlové, tloušťky stěny do 170 mm</t>
  </si>
  <si>
    <t>-762064073</t>
  </si>
  <si>
    <t>https://podminky.urs.cz/item/CS_URS_2024_01/766682111</t>
  </si>
  <si>
    <t>340</t>
  </si>
  <si>
    <t>61182307</t>
  </si>
  <si>
    <t>zárubeň jednokřídlá obložková s laminátovým povrchem tl stěny 60-150mm rozměru 600-1100/1970, 2100mm</t>
  </si>
  <si>
    <t>648574045</t>
  </si>
  <si>
    <t>341</t>
  </si>
  <si>
    <t>766694116</t>
  </si>
  <si>
    <t>Montáž ostatních truhlářských konstrukcí parapetních desek dřevěných nebo plastových šířky do 300 mm</t>
  </si>
  <si>
    <t>-384755784</t>
  </si>
  <si>
    <t>https://podminky.urs.cz/item/CS_URS_2024_01/766694116</t>
  </si>
  <si>
    <t>"J1"1,25*7</t>
  </si>
  <si>
    <t>"J2"3*2</t>
  </si>
  <si>
    <t>342</t>
  </si>
  <si>
    <t>R94102</t>
  </si>
  <si>
    <t xml:space="preserve">parapet spárovka dub/jasan vnitřní povrch tvrdovoskový olej 3040, š 250mm, tl. 20mm_x000d_
</t>
  </si>
  <si>
    <t>-1290273840</t>
  </si>
  <si>
    <t>343</t>
  </si>
  <si>
    <t>766694126</t>
  </si>
  <si>
    <t>Montáž ostatních truhlářských konstrukcí parapetních desek dřevěných nebo plastových šířky přes 300 mm</t>
  </si>
  <si>
    <t>1920235989</t>
  </si>
  <si>
    <t>https://podminky.urs.cz/item/CS_URS_2024_01/766694126</t>
  </si>
  <si>
    <t>"J3"6*1,75</t>
  </si>
  <si>
    <t>"J4"1*1,25</t>
  </si>
  <si>
    <t>344</t>
  </si>
  <si>
    <t>R94106</t>
  </si>
  <si>
    <t>parapet spárovka dub/jasan vnitřní povrch tvrdovoskový olej 3040, š 450mm, tl. 20mm</t>
  </si>
  <si>
    <t>-774456139</t>
  </si>
  <si>
    <t>345</t>
  </si>
  <si>
    <t>998766201</t>
  </si>
  <si>
    <t>Přesun hmot pro konstrukce truhlářské stanovený procentní sazbou (%) z ceny vodorovná dopravní vzdálenost do 50 m základní v objektech výšky do 6 m</t>
  </si>
  <si>
    <t>-1728442635</t>
  </si>
  <si>
    <t>https://podminky.urs.cz/item/CS_URS_2024_01/998766201</t>
  </si>
  <si>
    <t>767</t>
  </si>
  <si>
    <t>Konstrukce zámečnické</t>
  </si>
  <si>
    <t>346</t>
  </si>
  <si>
    <t>767991003</t>
  </si>
  <si>
    <t>Montáž výrobků z kompozitů pomocné nebo nosné konstrukce z profilů hmotnosti přes 2,5 do 5 kg/m</t>
  </si>
  <si>
    <t>-1987703535</t>
  </si>
  <si>
    <t>https://podminky.urs.cz/item/CS_URS_2024_01/767991003</t>
  </si>
  <si>
    <t>"kotvící profily rám ohrádka"0,75*2</t>
  </si>
  <si>
    <t>347</t>
  </si>
  <si>
    <t>63126109</t>
  </si>
  <si>
    <t>profil kompozitní L 51x51/6mm</t>
  </si>
  <si>
    <t>733772935</t>
  </si>
  <si>
    <t>1,5*1,02 'Přepočtené koeficientem množství</t>
  </si>
  <si>
    <t>348</t>
  </si>
  <si>
    <t>767995111</t>
  </si>
  <si>
    <t>Montáž ostatních atypických zámečnických konstrukcí hmotnosti do 5 kg</t>
  </si>
  <si>
    <t>1929521847</t>
  </si>
  <si>
    <t>https://podminky.urs.cz/item/CS_URS_2024_01/767995111</t>
  </si>
  <si>
    <t>"ochrana proti přelézání hroty"(0,4+8,44+10,8)*5</t>
  </si>
  <si>
    <t>349</t>
  </si>
  <si>
    <t>R81214</t>
  </si>
  <si>
    <t>ochrana proti přelezu ocelový hrotový systém dvouřadý</t>
  </si>
  <si>
    <t>1350680357</t>
  </si>
  <si>
    <t>"ochrana proti přelézání hroty"(0,4+8,44+10,8)</t>
  </si>
  <si>
    <t>350</t>
  </si>
  <si>
    <t>786355570</t>
  </si>
  <si>
    <t>"podložka PVC 50/50/6"1</t>
  </si>
  <si>
    <t>351</t>
  </si>
  <si>
    <t>59040385</t>
  </si>
  <si>
    <t>podložka PP pro stěnové ocelové úhelníky nosné konstrukce TI obkladu pro přerušení tepelného mostu v 70mm</t>
  </si>
  <si>
    <t>-2030994397</t>
  </si>
  <si>
    <t>352</t>
  </si>
  <si>
    <t>282586751</t>
  </si>
  <si>
    <t>"brankové závěsy"5</t>
  </si>
  <si>
    <t>"magnety"1</t>
  </si>
  <si>
    <t>"úchyt"1</t>
  </si>
  <si>
    <t>353</t>
  </si>
  <si>
    <t>59231516</t>
  </si>
  <si>
    <t>pant na vrátka Pz dl 350mm v 60mm</t>
  </si>
  <si>
    <t>-1686969168</t>
  </si>
  <si>
    <t>354</t>
  </si>
  <si>
    <t>54926004</t>
  </si>
  <si>
    <t>zámek zadlabací magnetický s protiplechem rozteč 72x55mm</t>
  </si>
  <si>
    <t>1270337442</t>
  </si>
  <si>
    <t>355</t>
  </si>
  <si>
    <t>54916402</t>
  </si>
  <si>
    <t>kování pro WC boxy nerez dveřní úchytka</t>
  </si>
  <si>
    <t>-13966254</t>
  </si>
  <si>
    <t>356</t>
  </si>
  <si>
    <t>767995116</t>
  </si>
  <si>
    <t>Montáž ostatních atypických zámečnických konstrukcí hmotnosti přes 100 do 250 kg</t>
  </si>
  <si>
    <t>353800475</t>
  </si>
  <si>
    <t>https://podminky.urs.cz/item/CS_URS_2024_01/767995116</t>
  </si>
  <si>
    <t>"rám ohrádka"</t>
  </si>
  <si>
    <t>"L40/40/4"23*2,42</t>
  </si>
  <si>
    <t>"T40/40/5"12,6*2,96</t>
  </si>
  <si>
    <t>"branky"</t>
  </si>
  <si>
    <t>"L40/40/4"28,6*2,42</t>
  </si>
  <si>
    <t>357</t>
  </si>
  <si>
    <t>13010618</t>
  </si>
  <si>
    <t>ocel profilová jakost S235JR (11 375) průřezu T 40x40x5,0mm</t>
  </si>
  <si>
    <t>238177427</t>
  </si>
  <si>
    <t>"T40/40/5"12,6*2,96/1000</t>
  </si>
  <si>
    <t>358</t>
  </si>
  <si>
    <t>13010414</t>
  </si>
  <si>
    <t>úhelník ocelový rovnostranný jakost S235JR (11 375) 40x40x4mm</t>
  </si>
  <si>
    <t>-1943482753</t>
  </si>
  <si>
    <t>"L40/40/4"23*2,42/1000</t>
  </si>
  <si>
    <t>"L40/40/4"28,6*2,42/1000</t>
  </si>
  <si>
    <t>359</t>
  </si>
  <si>
    <t>998767201</t>
  </si>
  <si>
    <t>Přesun hmot pro zámečnické konstrukce stanovený procentní sazbou (%) z ceny vodorovná dopravní vzdálenost do 50 m základní v objektech výšky do 6 m</t>
  </si>
  <si>
    <t>1054025302</t>
  </si>
  <si>
    <t>https://podminky.urs.cz/item/CS_URS_2024_01/998767201</t>
  </si>
  <si>
    <t>775</t>
  </si>
  <si>
    <t>Podlahy skládané</t>
  </si>
  <si>
    <t>360</t>
  </si>
  <si>
    <t>775111311</t>
  </si>
  <si>
    <t>Příprava podkladu skládaných podlah a stěn vysátí podlah</t>
  </si>
  <si>
    <t>1751498365</t>
  </si>
  <si>
    <t>https://podminky.urs.cz/item/CS_URS_2024_01/775111311</t>
  </si>
  <si>
    <t>"dřevěná podlaha 103,104,114,115,116"31,56+41,52+8,88+6,45+22,24</t>
  </si>
  <si>
    <t>361</t>
  </si>
  <si>
    <t>775121111</t>
  </si>
  <si>
    <t>Příprava podkladu skládaných podlah a stěn penetrace vodou ředitelná na savý podklad (válečkováním) podlah</t>
  </si>
  <si>
    <t>-503356898</t>
  </si>
  <si>
    <t>https://podminky.urs.cz/item/CS_URS_2024_01/775121111</t>
  </si>
  <si>
    <t>362</t>
  </si>
  <si>
    <t>775141112</t>
  </si>
  <si>
    <t>Příprava podkladu skládaných podlah a stěn vyrovnání samonivelační stěrkou podlah min.pevnosti 20 MPa, tloušťky přes 3 do 5 mm</t>
  </si>
  <si>
    <t>-721520256</t>
  </si>
  <si>
    <t>https://podminky.urs.cz/item/CS_URS_2024_01/775141112</t>
  </si>
  <si>
    <t>363</t>
  </si>
  <si>
    <t>775413315</t>
  </si>
  <si>
    <t>Montáž podlahového soklíku nebo lišty obvodové (soklové) dřevěné bez základního nátěru soklíku ze dřeva tvrdého nebo měkkého, v přírodní barvě lepeného</t>
  </si>
  <si>
    <t>-648738417</t>
  </si>
  <si>
    <t>https://podminky.urs.cz/item/CS_URS_2024_01/775413315</t>
  </si>
  <si>
    <t>"dřevěná podlaha sokl 103,104,114,115,116"20,2+26,5+12+10,1+19,2</t>
  </si>
  <si>
    <t>364</t>
  </si>
  <si>
    <t>1547600702</t>
  </si>
  <si>
    <t>88*1,08 'Přepočtené koeficientem množství</t>
  </si>
  <si>
    <t>365</t>
  </si>
  <si>
    <t>775449121</t>
  </si>
  <si>
    <t>Montáž lišty ukončovací připevněné vruty</t>
  </si>
  <si>
    <t>1082926819</t>
  </si>
  <si>
    <t>https://podminky.urs.cz/item/CS_URS_2024_01/775449121</t>
  </si>
  <si>
    <t>"přechod na jiný povrch"0,9*6+1</t>
  </si>
  <si>
    <t>366</t>
  </si>
  <si>
    <t>19416013</t>
  </si>
  <si>
    <t>lišta ukončovací nerezová 12,5mm</t>
  </si>
  <si>
    <t>250659672</t>
  </si>
  <si>
    <t>6,4*1,08 'Přepočtené koeficientem množství</t>
  </si>
  <si>
    <t>367</t>
  </si>
  <si>
    <t>775541151</t>
  </si>
  <si>
    <t>Montáž podlah plovoucích z velkoplošných lamel dýhovaných a laminovaných bez podložky, spojovaných zaklapnutím</t>
  </si>
  <si>
    <t>-1136177419</t>
  </si>
  <si>
    <t>https://podminky.urs.cz/item/CS_URS_2024_01/775541151</t>
  </si>
  <si>
    <t>368</t>
  </si>
  <si>
    <t>61151045</t>
  </si>
  <si>
    <t>podlaha dřevěná lamelová tl 14mm buk</t>
  </si>
  <si>
    <t>1147290155</t>
  </si>
  <si>
    <t>110,65*1,08 'Přepočtené koeficientem množství</t>
  </si>
  <si>
    <t>369</t>
  </si>
  <si>
    <t>775591411</t>
  </si>
  <si>
    <t>Skládané podlahy - ostatní práce dokončovací nátěr olejem a voskování</t>
  </si>
  <si>
    <t>366199426</t>
  </si>
  <si>
    <t>https://podminky.urs.cz/item/CS_URS_2024_01/775591411</t>
  </si>
  <si>
    <t>370</t>
  </si>
  <si>
    <t>998775201</t>
  </si>
  <si>
    <t>Přesun hmot pro podlahy skládané stanovený procentní sazbou (%) z ceny vodorovná dopravní vzdálenost do 50 m základní v objektech výšky do 6 m</t>
  </si>
  <si>
    <t>-781368749</t>
  </si>
  <si>
    <t>https://podminky.urs.cz/item/CS_URS_2024_01/998775201</t>
  </si>
  <si>
    <t>777</t>
  </si>
  <si>
    <t>Podlahy lité</t>
  </si>
  <si>
    <t>371</t>
  </si>
  <si>
    <t>777111111</t>
  </si>
  <si>
    <t>Příprava podkladu před provedením litých podlah vysátí</t>
  </si>
  <si>
    <t>-600834129</t>
  </si>
  <si>
    <t>https://podminky.urs.cz/item/CS_URS_2024_01/777111111</t>
  </si>
  <si>
    <t>"stěrka 101,102,105,106,107,108,109,110,111,112,113a,113b"5,66+43,01+7,25+17+7,94+5,86+1,45+1,26+1,26+7,23+2,23+1,02</t>
  </si>
  <si>
    <t>372</t>
  </si>
  <si>
    <t>777111121</t>
  </si>
  <si>
    <t>Příprava podkladu před provedením litých podlah obroušení ruční ( v místě styku se stěnou, v rozích apod.)</t>
  </si>
  <si>
    <t>-860459912</t>
  </si>
  <si>
    <t>https://podminky.urs.cz/item/CS_URS_2024_01/777111121</t>
  </si>
  <si>
    <t>"stěrka 101,102,105,106,107,108,109,110,111,112,113a,113b"10+40+11,1+20,2+11,2+11,1+4,7+4,9+4,9+10,9+6+4,9</t>
  </si>
  <si>
    <t>373</t>
  </si>
  <si>
    <t>777111123</t>
  </si>
  <si>
    <t>Příprava podkladu před provedením litých podlah obroušení strojní</t>
  </si>
  <si>
    <t>-1056773736</t>
  </si>
  <si>
    <t>https://podminky.urs.cz/item/CS_URS_2024_01/777111123</t>
  </si>
  <si>
    <t>374</t>
  </si>
  <si>
    <t>777121105</t>
  </si>
  <si>
    <t>Vyrovnání podkladu epoxidovou stěrkou plněnou pískem, tloušťky do 3 mm, plochy přes 1,0 m2</t>
  </si>
  <si>
    <t>-476553575</t>
  </si>
  <si>
    <t>https://podminky.urs.cz/item/CS_URS_2024_01/777121105</t>
  </si>
  <si>
    <t>375</t>
  </si>
  <si>
    <t>777131101</t>
  </si>
  <si>
    <t>Penetrační nátěr podlahy epoxidový na podklad suchý a vyzrálý</t>
  </si>
  <si>
    <t>-2039179573</t>
  </si>
  <si>
    <t>https://podminky.urs.cz/item/CS_URS_2024_01/777131101</t>
  </si>
  <si>
    <t>"sokl 101,102,106,107,108,109,112"(6,5+24,5+19,2+10,8+7,7+1,5+9,1)*0,1</t>
  </si>
  <si>
    <t>376</t>
  </si>
  <si>
    <t>777511105</t>
  </si>
  <si>
    <t>Krycí stěrka dekorativní epoxidová, tloušťky přes 2 do 3 mm</t>
  </si>
  <si>
    <t>1177088178</t>
  </si>
  <si>
    <t>https://podminky.urs.cz/item/CS_URS_2024_01/777511105</t>
  </si>
  <si>
    <t>377</t>
  </si>
  <si>
    <t>777612101</t>
  </si>
  <si>
    <t>Uzavírací nátěr podlahy epoxidový barevný</t>
  </si>
  <si>
    <t>-1986549344</t>
  </si>
  <si>
    <t>https://podminky.urs.cz/item/CS_URS_2024_01/777612101</t>
  </si>
  <si>
    <t>378</t>
  </si>
  <si>
    <t>777911111</t>
  </si>
  <si>
    <t>Napojení na stěnu nebo sokl fabionem z epoxidové stěrky plněné pískem tuhé</t>
  </si>
  <si>
    <t>-1478754177</t>
  </si>
  <si>
    <t>https://podminky.urs.cz/item/CS_URS_2024_01/777911111</t>
  </si>
  <si>
    <t>"sokl 101,102,106,107,108,109,112"6,5+24,5+19,2+10,8+7,7+1,5+9,1</t>
  </si>
  <si>
    <t>379</t>
  </si>
  <si>
    <t>998777201</t>
  </si>
  <si>
    <t>Přesun hmot pro podlahy lité stanovený procentní sazbou (%) z ceny vodorovná dopravní vzdálenost do 50 m základní v objektech výšky do 6 m</t>
  </si>
  <si>
    <t>458916170</t>
  </si>
  <si>
    <t>https://podminky.urs.cz/item/CS_URS_2024_01/998777201</t>
  </si>
  <si>
    <t>783</t>
  </si>
  <si>
    <t>Dokončovací práce - nátěry</t>
  </si>
  <si>
    <t>380</t>
  </si>
  <si>
    <t>783168211</t>
  </si>
  <si>
    <t>Lakovací nátěr truhlářských konstrukcí dvojnásobný s mezibroušením olejový</t>
  </si>
  <si>
    <t>1175538388</t>
  </si>
  <si>
    <t>https://podminky.urs.cz/item/CS_URS_2024_01/783168211</t>
  </si>
  <si>
    <t>"vertikální lišty stěna v hale"15*3*0,11</t>
  </si>
  <si>
    <t>"panely obklad"11,7+13,5+7,26</t>
  </si>
  <si>
    <t>381</t>
  </si>
  <si>
    <t>330138376</t>
  </si>
  <si>
    <t>"obklad ohrádka"(13,5+4,14)*2</t>
  </si>
  <si>
    <t>784</t>
  </si>
  <si>
    <t>Dokončovací práce - malby a tapety</t>
  </si>
  <si>
    <t>382</t>
  </si>
  <si>
    <t>784181101</t>
  </si>
  <si>
    <t>Penetrace podkladu jednonásobná základní akrylátová bezbarvá v místnostech výšky do 3,80 m</t>
  </si>
  <si>
    <t>559593165</t>
  </si>
  <si>
    <t>https://podminky.urs.cz/item/CS_URS_2024_01/784181101</t>
  </si>
  <si>
    <t>"štuk stěny"485,803+26,13</t>
  </si>
  <si>
    <t>"štěrka"66,245</t>
  </si>
  <si>
    <t>383</t>
  </si>
  <si>
    <t>784221101</t>
  </si>
  <si>
    <t>Malby z malířských směsí otěruvzdorných za sucha dvojnásobné, bílé za sucha otěruvzdorné dobře v místnostech výšky do 3,80 m</t>
  </si>
  <si>
    <t>1767185125</t>
  </si>
  <si>
    <t>https://podminky.urs.cz/item/CS_URS_2024_01/784221101</t>
  </si>
  <si>
    <t>"sdk stěny, strop"3,22*2+76,23</t>
  </si>
  <si>
    <t>384</t>
  </si>
  <si>
    <t>784661601</t>
  </si>
  <si>
    <t>Dekorační techniky-imitace betonu v místnostech výšky do 3,80 m</t>
  </si>
  <si>
    <t>-397166904</t>
  </si>
  <si>
    <t>https://podminky.urs.cz/item/CS_URS_2024_01/784661601</t>
  </si>
  <si>
    <t>"stěrka stěna za linkou 103"3*0,6</t>
  </si>
  <si>
    <t>"stěrka stěna za linkou 104"3,2*0,6</t>
  </si>
  <si>
    <t>"stěrka 108"3,3*2</t>
  </si>
  <si>
    <t>"stěrka 109"2,5*1,5</t>
  </si>
  <si>
    <t>"stěrka 110"4,9*2</t>
  </si>
  <si>
    <t>"stěrka 111"4,9*2</t>
  </si>
  <si>
    <t>"stěrka stěna za linkou 114"2*0,6</t>
  </si>
  <si>
    <t>"stěrka stěna za linkou 116"2*0,6</t>
  </si>
  <si>
    <t>"otvory"-(1,25*2,5+1*2+0,8*2*3+0,7*2+1,25*1*2)</t>
  </si>
  <si>
    <t>786</t>
  </si>
  <si>
    <t>Dokončovací práce - čalounické úpravy</t>
  </si>
  <si>
    <t>385</t>
  </si>
  <si>
    <t>786623011</t>
  </si>
  <si>
    <t>Montáž venkovních žaluzií do okenního nebo dveřního otvoru ovládaných motorem, upevněných na rám nebo do žaluziově schránky, plochy do 4 m2</t>
  </si>
  <si>
    <t>643762866</t>
  </si>
  <si>
    <t>https://podminky.urs.cz/item/CS_URS_2024_01/786623011</t>
  </si>
  <si>
    <t>"O1"8</t>
  </si>
  <si>
    <t>386</t>
  </si>
  <si>
    <t>55342528</t>
  </si>
  <si>
    <t>žaluzie Z-90 ovládaná základním motorem včetně příslušenství plochy do 3,5m2</t>
  </si>
  <si>
    <t>-1904359995</t>
  </si>
  <si>
    <t>387</t>
  </si>
  <si>
    <t>840291448</t>
  </si>
  <si>
    <t>388</t>
  </si>
  <si>
    <t>55342523</t>
  </si>
  <si>
    <t>žaluzie Z-90 ovládaná základním motorem včetně příslušenství plochy do 1,25m2</t>
  </si>
  <si>
    <t>1928522422</t>
  </si>
  <si>
    <t>389</t>
  </si>
  <si>
    <t>786623015</t>
  </si>
  <si>
    <t>Montáž venkovních žaluzií do okenního nebo dveřního otvoru ovládaných motorem, upevněných na rám nebo do žaluziově schránky, plochy přes 6 do 8 m2</t>
  </si>
  <si>
    <t>1430162015</t>
  </si>
  <si>
    <t>https://podminky.urs.cz/item/CS_URS_2024_01/786623015</t>
  </si>
  <si>
    <t>390</t>
  </si>
  <si>
    <t>55342533</t>
  </si>
  <si>
    <t>žaluzie Z-90 ovládaná základním motorem včetně příslušenství plochy do 8,0m2</t>
  </si>
  <si>
    <t>-1834360715</t>
  </si>
  <si>
    <t>391</t>
  </si>
  <si>
    <t>786623039</t>
  </si>
  <si>
    <t>Montáž venkovních žaluzií do okenního nebo dveřního otvoru žaluziové schránky, délky do 1300 mm</t>
  </si>
  <si>
    <t>291318221</t>
  </si>
  <si>
    <t>https://podminky.urs.cz/item/CS_URS_2024_01/786623039</t>
  </si>
  <si>
    <t>"Lw1"12</t>
  </si>
  <si>
    <t>392</t>
  </si>
  <si>
    <t>28376712</t>
  </si>
  <si>
    <t>kryt podomítkový PUR s izolací XPS 30 mm včetně kotvení pro žaluzii plochy do 1,25m2 š přes 1,0m</t>
  </si>
  <si>
    <t>160914882</t>
  </si>
  <si>
    <t>393</t>
  </si>
  <si>
    <t>28376719</t>
  </si>
  <si>
    <t>kryt podomítkový PUR s izolací XPS 30 mm včetně kotvení pro žaluzii plochy do 3,0m2 š do 2,0m</t>
  </si>
  <si>
    <t>1484024703</t>
  </si>
  <si>
    <t>394</t>
  </si>
  <si>
    <t>786623043</t>
  </si>
  <si>
    <t>Montáž venkovních žaluzií do okenního nebo dveřního otvoru žaluziové schránky, délky přes 2400 do 4000 mm</t>
  </si>
  <si>
    <t>-390349697</t>
  </si>
  <si>
    <t>https://podminky.urs.cz/item/CS_URS_2024_01/786623043</t>
  </si>
  <si>
    <t>"Lw2"2</t>
  </si>
  <si>
    <t>395</t>
  </si>
  <si>
    <t>28376736</t>
  </si>
  <si>
    <t>kryt podomítkový PUR s izolací XPS 30 mm včetně kotvení pro žaluzii plochy do 8,0m2 š do 3,0m</t>
  </si>
  <si>
    <t>640025156</t>
  </si>
  <si>
    <t>396</t>
  </si>
  <si>
    <t>998786201</t>
  </si>
  <si>
    <t>Přesun hmot pro stínění a čalounické úpravy stanovený procentní sazbou (%) z ceny vodorovná dopravní vzdálenost do 50 m základní v objektech výšky do 6 m</t>
  </si>
  <si>
    <t>-1766739920</t>
  </si>
  <si>
    <t>https://podminky.urs.cz/item/CS_URS_2024_01/998786201</t>
  </si>
  <si>
    <t>SO 01.4.a - Zdravotechnika</t>
  </si>
  <si>
    <t xml:space="preserve">    997 - Přesun sutě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</si>
  <si>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</si>
  <si>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</si>
  <si>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</si>
  <si>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</si>
  <si>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</si>
  <si>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</si>
  <si>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734 - Ústřední vytápění - armatury</t>
  </si>
  <si>
    <t xml:space="preserve">    751 - Vzduchotechnika</t>
  </si>
  <si>
    <t>HZS - Hodinové zúčtovací sazby</t>
  </si>
  <si>
    <t>113107425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</si>
  <si>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400 do 500 mm</t>
  </si>
  <si>
    <t>932436933</t>
  </si>
  <si>
    <t>https://podminky.urs.cz/item/CS_URS_2024_01/113107425</t>
  </si>
  <si>
    <t>"kanalizační přípojka"3*1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</si>
  <si>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</si>
  <si>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</si>
  <si>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-1893975996</t>
  </si>
  <si>
    <t>https://podminky.urs.cz/item/CS_URS_2024_01/113107442</t>
  </si>
  <si>
    <t>113201112</t>
  </si>
  <si>
    <t>Vytrhání obrub s vybouráním lože, s přemístěním hmot na skládku na vzdálenost do 3 m nebo s naložením na dopravní prostředek silničních ležatých</t>
  </si>
  <si>
    <t>1757800973</t>
  </si>
  <si>
    <t>https://podminky.urs.cz/item/CS_URS_2024_01/113201112</t>
  </si>
  <si>
    <t>"kanalizační přípojka"1</t>
  </si>
  <si>
    <t>113202111</t>
  </si>
  <si>
    <t>Vytrhání obrub s vybouráním lože, s přemístěním hmot na skládku na vzdálenost do 3 m nebo s naložením na dopravní prostředek z krajníků nebo obrubníků stojatých</t>
  </si>
  <si>
    <t>200460568</t>
  </si>
  <si>
    <t>https://podminky.urs.cz/item/CS_URS_2024_01/113202111</t>
  </si>
  <si>
    <t>-1541244258</t>
  </si>
  <si>
    <t>"retenční nádrž"8</t>
  </si>
  <si>
    <t>"akumulační nádrž"8</t>
  </si>
  <si>
    <t>132112221</t>
  </si>
  <si>
    <t>Hloubení zapažených rýh šířky přes 800 do 2 000 mm ručně s urovnáním dna do předepsaného profilu a spádu v hornině třídy těžitelnosti I skupiny 1 a 2 soudržných</t>
  </si>
  <si>
    <t>1889080618</t>
  </si>
  <si>
    <t>https://podminky.urs.cz/item/CS_URS_2024_01/132112221</t>
  </si>
  <si>
    <t>"kanalizační přípojka po RŠ"3*1*1+9*1*1,5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</si>
  <si>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</si>
  <si>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</si>
  <si>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18202795</t>
  </si>
  <si>
    <t>https://podminky.urs.cz/item/CS_URS_2024_01/132151253</t>
  </si>
  <si>
    <t>"vodovod přípojka po VŠ"6*1,1*1,2</t>
  </si>
  <si>
    <t>"vodovod od VŠ do objektu+přílož AN do objektu"35*2*1,2</t>
  </si>
  <si>
    <t>"AN do objektu"5*1,1*1,2</t>
  </si>
  <si>
    <t>702273028</t>
  </si>
  <si>
    <t>"dešťovka"(19+26+3+34)*0,8*1,3</t>
  </si>
  <si>
    <t>132154104</t>
  </si>
  <si>
    <t>Hloubení zapažených rýh šířky do 800 mm strojně s urovnáním dna do předepsaného profilu a spádu v hornině třídy těžitelnosti I skupiny 1 a 2 přes 100 m3</t>
  </si>
  <si>
    <t>359599397</t>
  </si>
  <si>
    <t>https://podminky.urs.cz/item/CS_URS_2024_01/132154104</t>
  </si>
  <si>
    <t>"splašky"(6+13+27+26+6+2+13)*0,8*1,5</t>
  </si>
  <si>
    <t>-778500246</t>
  </si>
  <si>
    <t>"mezideponie"16+16,5+98,52+85,28+111,6</t>
  </si>
  <si>
    <t>-2141690660</t>
  </si>
  <si>
    <t>-1939144671</t>
  </si>
  <si>
    <t>-2070610061</t>
  </si>
  <si>
    <t>"zpětný zásyp"212,01</t>
  </si>
  <si>
    <t>2080566361</t>
  </si>
  <si>
    <t>"přebytečný výkopek skládka"329,9-212,01</t>
  </si>
  <si>
    <t>771806805</t>
  </si>
  <si>
    <t>117,89*1,8 'Přepočtené koeficientem množství</t>
  </si>
  <si>
    <t>-453217444</t>
  </si>
  <si>
    <t>714085704</t>
  </si>
  <si>
    <t>-425849015</t>
  </si>
  <si>
    <t>"zpětný zásyp kanalizace, vodovod"(115,02+196,88)-(31,01+70,23+1,65)</t>
  </si>
  <si>
    <t>"zpětný zásyp nádrže"16-(6,5*2)</t>
  </si>
  <si>
    <t>1150894491</t>
  </si>
  <si>
    <t>"kanalizační přípojka v komunikaci"3*1*0,55</t>
  </si>
  <si>
    <t>58343930</t>
  </si>
  <si>
    <t>kamenivo drcené hrubé frakce 16/32</t>
  </si>
  <si>
    <t>1767809867</t>
  </si>
  <si>
    <t>1,65*2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</si>
  <si>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</si>
  <si>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</si>
  <si>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-1851490363</t>
  </si>
  <si>
    <t>https://podminky.urs.cz/item/CS_URS_2024_01/175151101</t>
  </si>
  <si>
    <t>"kanalizační přípojka po RŠ"3*1*0,3+9*1*0,3</t>
  </si>
  <si>
    <t>"splaškovka"(6+13+27+26+6+2+13)*0,8*0,3</t>
  </si>
  <si>
    <t>"dešťovka"(19+26+3+34)*0,8*0,3</t>
  </si>
  <si>
    <t>"vodovod přípojka po VŠ"6*1,1*0,3</t>
  </si>
  <si>
    <t>"vodovod od VŠ do objektu+přílož AN do objektu"35*2*0,3</t>
  </si>
  <si>
    <t>"AN do objektu"5*1,1*0,3</t>
  </si>
  <si>
    <t>58337310</t>
  </si>
  <si>
    <t>štěrkopísek frakce 0/4</t>
  </si>
  <si>
    <t>-1704357646</t>
  </si>
  <si>
    <t>70,23*2 'Přepočtené koeficientem množství</t>
  </si>
  <si>
    <t>359901211</t>
  </si>
  <si>
    <t>Monitoring stok (kamerový systém) jakékoli výšky nová kanalizace</t>
  </si>
  <si>
    <t>-262300806</t>
  </si>
  <si>
    <t>https://podminky.urs.cz/item/CS_URS_2024_01/359901211</t>
  </si>
  <si>
    <t>"splaškovka po dům"26</t>
  </si>
  <si>
    <t>382413116</t>
  </si>
  <si>
    <t>Osazení plastové jímky z polypropylenu PP na obetonování objemu 8000 l</t>
  </si>
  <si>
    <t>655393507</t>
  </si>
  <si>
    <t>https://podminky.urs.cz/item/CS_URS_2024_01/382413116</t>
  </si>
  <si>
    <t>"retenční nádrž"1</t>
  </si>
  <si>
    <t>R41623</t>
  </si>
  <si>
    <t>nádrž plastová retenční podzemní kruhová samonosná 6500L PE poklop pochozí s regulovaným odtokem</t>
  </si>
  <si>
    <t>91761015</t>
  </si>
  <si>
    <t>1881287099</t>
  </si>
  <si>
    <t>"akumulační nádrž"1</t>
  </si>
  <si>
    <t>R41624</t>
  </si>
  <si>
    <t>nádrž plastová akumulační podzemní kruhová samonosná 6500L PE poklop pochozí bez vystrojení</t>
  </si>
  <si>
    <t>864929242</t>
  </si>
  <si>
    <t>451572111</t>
  </si>
  <si>
    <t>Lože pod potrubí, stoky a drobné objekty v otevřeném výkopu z kameniva drobného těženého 0 až 4 mm</t>
  </si>
  <si>
    <t>-1298792785</t>
  </si>
  <si>
    <t>https://podminky.urs.cz/item/CS_URS_2024_01/451572111</t>
  </si>
  <si>
    <t>"kanalizační přípojka po RŠ"3*1*0,15+9*1*0,15</t>
  </si>
  <si>
    <t>"splaškovka"(6+13+27+26+6+2+13)*0,8*0,15</t>
  </si>
  <si>
    <t>"dešťovka"(19+26+3+34)*0,8*0,15</t>
  </si>
  <si>
    <t>"vodovod přípojka po VŠ"6*1,1*0,1</t>
  </si>
  <si>
    <t>"vodovod od VŠ do objektu+přílož AN do objektu"35*2*0,1</t>
  </si>
  <si>
    <t>"AN do objektu"5*1,1*0,1</t>
  </si>
  <si>
    <t>452311121</t>
  </si>
  <si>
    <t>Podkladní a zajišťovací konstrukce z betonu prostého v otevřeném výkopu bez zvýšených nároků na prostředí desky pod potrubí, stoky a drobné objekty z betonu tř. C 8/10</t>
  </si>
  <si>
    <t>319719182</t>
  </si>
  <si>
    <t>https://podminky.urs.cz/item/CS_URS_2024_01/452311121</t>
  </si>
  <si>
    <t>"aku nádrž"1,5</t>
  </si>
  <si>
    <t>"retenční nádrž"1,5</t>
  </si>
  <si>
    <t>452351111</t>
  </si>
  <si>
    <t>Bednění podkladních a zajišťovacích konstrukcí v otevřeném výkopu desek nebo sedlových loží pod potrubí, stoky a drobné objekty zřízení</t>
  </si>
  <si>
    <t>-1164653396</t>
  </si>
  <si>
    <t>https://podminky.urs.cz/item/CS_URS_2024_01/452351111</t>
  </si>
  <si>
    <t>"aku nádrž"6,5</t>
  </si>
  <si>
    <t>"retenční nádrž"6,5</t>
  </si>
  <si>
    <t>452351112</t>
  </si>
  <si>
    <t>Bednění podkladních a zajišťovacích konstrukcí v otevřeném výkopu desek nebo sedlových loží pod potrubí, stoky a drobné objekty odstranění</t>
  </si>
  <si>
    <t>-1767185349</t>
  </si>
  <si>
    <t>https://podminky.urs.cz/item/CS_URS_2024_01/452351112</t>
  </si>
  <si>
    <t>452368211</t>
  </si>
  <si>
    <t>Výztuž podkladních desek, bloků nebo pražců v otevřeném výkopu ze svařovaných sítí typu Kari</t>
  </si>
  <si>
    <t>88620083</t>
  </si>
  <si>
    <t>https://podminky.urs.cz/item/CS_URS_2024_01/452368211</t>
  </si>
  <si>
    <t>"KARI 100/100/6"</t>
  </si>
  <si>
    <t>"aku nádrž"5*0,00444</t>
  </si>
  <si>
    <t>"retenční nádrž"5*0,00444</t>
  </si>
  <si>
    <t>566901134</t>
  </si>
  <si>
    <t>Vyspravení podkladu po překopech inženýrských sítí plochy do 15 m2 s rozprostřením a zhutněním štěrkodrtí tl. 250 mm</t>
  </si>
  <si>
    <t>-52475339</t>
  </si>
  <si>
    <t>https://podminky.urs.cz/item/CS_URS_2024_01/566901134</t>
  </si>
  <si>
    <t>566901144</t>
  </si>
  <si>
    <t>Vyspravení podkladu po překopech inženýrských sítí plochy do 15 m2 s rozprostřením a zhutněním kamenivem hrubým drceným tl. 250 mm</t>
  </si>
  <si>
    <t>-287308043</t>
  </si>
  <si>
    <t>https://podminky.urs.cz/item/CS_URS_2024_01/566901144</t>
  </si>
  <si>
    <t>566901161</t>
  </si>
  <si>
    <t>Vyspravení podkladu po překopech inženýrských sítí plochy do 15 m2 s rozprostřením a zhutněním obalovaným kamenivem ACP (OK) tl. 100 mm</t>
  </si>
  <si>
    <t>-274550567</t>
  </si>
  <si>
    <t>https://podminky.urs.cz/item/CS_URS_2024_01/566901161</t>
  </si>
  <si>
    <t>817474111</t>
  </si>
  <si>
    <t>Montáž betonových útesů s hrdlem na potrubí betonovém a železobetonovém DN 800</t>
  </si>
  <si>
    <t>251938911</t>
  </si>
  <si>
    <t>https://podminky.urs.cz/item/CS_URS_2024_01/817474111</t>
  </si>
  <si>
    <t>"napojení kanalizační přípojky na stávající řad"1</t>
  </si>
  <si>
    <t>28611508</t>
  </si>
  <si>
    <t>redukce kanalizační PVC 200/160</t>
  </si>
  <si>
    <t>-1259230528</t>
  </si>
  <si>
    <t>871161141</t>
  </si>
  <si>
    <t>Montáž vodovodního potrubí z polyetylenu PE100 RC v otevřeném výkopu svařovaných na tupo SDR 11/PN16 d 32 x 3,0 mm</t>
  </si>
  <si>
    <t>1814790782</t>
  </si>
  <si>
    <t>https://podminky.urs.cz/item/CS_URS_2024_01/871161141</t>
  </si>
  <si>
    <t>"AKU nádrž do objektu"40</t>
  </si>
  <si>
    <t>28616557</t>
  </si>
  <si>
    <t>trubka vícevrstvá vodovodní PEX 32x4,4mm DN 25</t>
  </si>
  <si>
    <t>1678842438</t>
  </si>
  <si>
    <t>40*1,015 'Přepočtené koeficientem množství</t>
  </si>
  <si>
    <t>871171141</t>
  </si>
  <si>
    <t>Montáž vodovodního potrubí z polyetylenu PE100 RC v otevřeném výkopu svařovaných na tupo SDR 11/PN16 d 40 x 3,7 mm</t>
  </si>
  <si>
    <t>-2004769052</t>
  </si>
  <si>
    <t>https://podminky.urs.cz/item/CS_URS_2024_01/871171141</t>
  </si>
  <si>
    <t>"vodovod přípojka po VŠ"6</t>
  </si>
  <si>
    <t>"VŠ do objektu"35</t>
  </si>
  <si>
    <t>28613501</t>
  </si>
  <si>
    <t>potrubí vodovodní dvouvrstvé PE100 RC SDR11 40x3,7mm</t>
  </si>
  <si>
    <t>1840154124</t>
  </si>
  <si>
    <t>41*1,015 'Přepočtené koeficientem množství</t>
  </si>
  <si>
    <t>871313121</t>
  </si>
  <si>
    <t>Montáž kanalizačního potrubí z tvrdého PVC-U hladkého plnostěnného tuhost SN 8 DN 160</t>
  </si>
  <si>
    <t>1576808108</t>
  </si>
  <si>
    <t>https://podminky.urs.cz/item/CS_URS_2024_01/871313121</t>
  </si>
  <si>
    <t>"kanalizační přípojka po RŠ"13</t>
  </si>
  <si>
    <t>28611131</t>
  </si>
  <si>
    <t>trubka kanalizační PVC DN 160x1000mm SN4</t>
  </si>
  <si>
    <t>1061678226</t>
  </si>
  <si>
    <t>13*1,03 'Přepočtené koeficientem množství</t>
  </si>
  <si>
    <t>877310310</t>
  </si>
  <si>
    <t>Montáž tvarovek na kanalizačním plastovém potrubí z PP nebo PVC-U hladkého plnostěnného kolen, víček nebo hrdlových uzávěrů DN 150</t>
  </si>
  <si>
    <t>-1852641855</t>
  </si>
  <si>
    <t>https://podminky.urs.cz/item/CS_URS_2024_01/877310310</t>
  </si>
  <si>
    <t>"splaškovka přípojka"1</t>
  </si>
  <si>
    <t>28611361</t>
  </si>
  <si>
    <t>koleno kanalizační PVC KG 160x45°</t>
  </si>
  <si>
    <t>1798180254</t>
  </si>
  <si>
    <t>879171111</t>
  </si>
  <si>
    <t>Montáž napojení vodovodní přípojky v otevřeném výkopu DN 32</t>
  </si>
  <si>
    <t>-874293818</t>
  </si>
  <si>
    <t>https://podminky.urs.cz/item/CS_URS_2024_01/879171111</t>
  </si>
  <si>
    <t>891162211</t>
  </si>
  <si>
    <t>Montáž vodovodních armatur na potrubí vodoměrů v šachtě závitových G 1</t>
  </si>
  <si>
    <t>-901025899</t>
  </si>
  <si>
    <t>https://podminky.urs.cz/item/CS_URS_2024_01/891162211</t>
  </si>
  <si>
    <t>38821517</t>
  </si>
  <si>
    <t>vodoměr domovní tlak PN25 Qn 3,5 DN 25 260mm</t>
  </si>
  <si>
    <t>1880382080</t>
  </si>
  <si>
    <t>892233122</t>
  </si>
  <si>
    <t>Proplach a dezinfekce vodovodního potrubí DN od 40 do 70</t>
  </si>
  <si>
    <t>1999157553</t>
  </si>
  <si>
    <t>https://podminky.urs.cz/item/CS_URS_2024_01/892233122</t>
  </si>
  <si>
    <t>892372111</t>
  </si>
  <si>
    <t>Tlakové zkoušky vodou zabezpečení konců potrubí při tlakových zkouškách DN do 300</t>
  </si>
  <si>
    <t>386702834</t>
  </si>
  <si>
    <t>https://podminky.urs.cz/item/CS_URS_2024_01/892372111</t>
  </si>
  <si>
    <t>892351111</t>
  </si>
  <si>
    <t>Tlakové zkoušky vodou na potrubí DN 150 nebo 200</t>
  </si>
  <si>
    <t>245027299</t>
  </si>
  <si>
    <t>https://podminky.urs.cz/item/CS_URS_2024_01/892351111</t>
  </si>
  <si>
    <t>893811152</t>
  </si>
  <si>
    <t>Osazení vodoměrné šachty z polypropylenu PP samonosné pro běžné zatížení kruhové, průměru D do 1,0 m, světlé hloubky přes 1,2 m do 1,5 m</t>
  </si>
  <si>
    <t>1088864775</t>
  </si>
  <si>
    <t>https://podminky.urs.cz/item/CS_URS_2024_01/893811152</t>
  </si>
  <si>
    <t>56230583</t>
  </si>
  <si>
    <t>šachta plastová vodoměrná samonosná kruhová 1,0/1,5m</t>
  </si>
  <si>
    <t>222730816</t>
  </si>
  <si>
    <t>894812311</t>
  </si>
  <si>
    <t>Revizní a čistící šachta z polypropylenu PP pro hladké trouby DN 600 šachtové dno (DN šachty / DN trubního vedení) DN 600/160 průtočné</t>
  </si>
  <si>
    <t>-1543657363</t>
  </si>
  <si>
    <t>https://podminky.urs.cz/item/CS_URS_2024_01/894812311</t>
  </si>
  <si>
    <t>"RŠ splašky"1</t>
  </si>
  <si>
    <t>894812313</t>
  </si>
  <si>
    <t>Revizní a čistící šachta z polypropylenu PP pro hladké trouby DN 600 šachtové dno (DN šachty / DN trubního vedení) DN 600/160 s přítokem tvaru T</t>
  </si>
  <si>
    <t>947811809</t>
  </si>
  <si>
    <t>https://podminky.urs.cz/item/CS_URS_2024_01/894812313</t>
  </si>
  <si>
    <t>"RŠ dešťová"1</t>
  </si>
  <si>
    <t>894812332</t>
  </si>
  <si>
    <t>Revizní a čistící šachta z polypropylenu PP pro hladké trouby DN 600 roura šachtová korugovaná, světlé hloubky 2 000 mm</t>
  </si>
  <si>
    <t>-1991432499</t>
  </si>
  <si>
    <t>https://podminky.urs.cz/item/CS_URS_2024_01/894812332</t>
  </si>
  <si>
    <t>"RŠ splašková"1</t>
  </si>
  <si>
    <t>894812339</t>
  </si>
  <si>
    <t>Revizní a čistící šachta z polypropylenu PP pro hladké trouby DN 600 Příplatek k cenám 2331 - 2334 za uříznutí šachtové roury</t>
  </si>
  <si>
    <t>-964811935</t>
  </si>
  <si>
    <t>https://podminky.urs.cz/item/CS_URS_2024_01/894812339</t>
  </si>
  <si>
    <t>894812354</t>
  </si>
  <si>
    <t>Revizní a čistící šachta z polypropylenu PP pro hladké trouby DN 600 poklop (mříž) litinový pro třídu zatížení A15 s plastovým konusem</t>
  </si>
  <si>
    <t>1969753995</t>
  </si>
  <si>
    <t>https://podminky.urs.cz/item/CS_URS_2024_01/894812354</t>
  </si>
  <si>
    <t>899623151</t>
  </si>
  <si>
    <t>Obetonování potrubí nebo zdiva stok betonem prostým v otevřeném výkopu, betonem tř. C 16/20</t>
  </si>
  <si>
    <t>-1452514313</t>
  </si>
  <si>
    <t>https://podminky.urs.cz/item/CS_URS_2024_01/899623151</t>
  </si>
  <si>
    <t>899721111</t>
  </si>
  <si>
    <t>Signalizační vodič na potrubí DN do 150 mm</t>
  </si>
  <si>
    <t>151309094</t>
  </si>
  <si>
    <t>https://podminky.urs.cz/item/CS_URS_2024_01/899721111</t>
  </si>
  <si>
    <t>"přípojka po VŠ"6</t>
  </si>
  <si>
    <t>"VŠ do objektu"35*2</t>
  </si>
  <si>
    <t>899722111</t>
  </si>
  <si>
    <t>Krytí potrubí z plastů výstražnou fólií z PVC šířky do 20 cm</t>
  </si>
  <si>
    <t>-1569938873</t>
  </si>
  <si>
    <t>https://podminky.urs.cz/item/CS_URS_2024_01/899722111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</si>
  <si>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</si>
  <si>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</si>
  <si>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-1937979374</t>
  </si>
  <si>
    <t>https://podminky.urs.cz/item/CS_URS_2024_01/915491211</t>
  </si>
  <si>
    <t>59218001</t>
  </si>
  <si>
    <t>krajník betonový silniční 500x250x80mm</t>
  </si>
  <si>
    <t>-1408553602</t>
  </si>
  <si>
    <t>1*1,02 'Přepočtené koeficientem množství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</si>
  <si>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</si>
  <si>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</si>
  <si>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1803581794</t>
  </si>
  <si>
    <t>https://podminky.urs.cz/item/CS_URS_2024_01/916131213</t>
  </si>
  <si>
    <t>59217031</t>
  </si>
  <si>
    <t>obrubník silniční betonový 1000x150x250mm</t>
  </si>
  <si>
    <t>1099845061</t>
  </si>
  <si>
    <t>919121233</t>
  </si>
  <si>
    <t>Utěsnění dilatačních spár zálivkou za studena v cementobetonovém nebo živičném krytu včetně adhezního nátěru bez těsnicího profilu pod zálivkou, pro komůrky šířky 20 mm, hloubky 40 mm</t>
  </si>
  <si>
    <t>-415115613</t>
  </si>
  <si>
    <t>https://podminky.urs.cz/item/CS_URS_2024_01/919121233</t>
  </si>
  <si>
    <t>919735112</t>
  </si>
  <si>
    <t>Řezání stávajícího živičného krytu nebo podkladu hloubky přes 50 do 100 mm</t>
  </si>
  <si>
    <t>-769644731</t>
  </si>
  <si>
    <t>https://podminky.urs.cz/item/CS_URS_2024_01/919735112</t>
  </si>
  <si>
    <t>"kanal přípojka v komunikaci"3*2</t>
  </si>
  <si>
    <t>997</t>
  </si>
  <si>
    <t>Přesun sutě</t>
  </si>
  <si>
    <t>997221571</t>
  </si>
  <si>
    <t>Vodorovná doprava vybouraných hmot bez naložení, ale se složením a s hrubým urovnáním na vzdálenost do 1 km</t>
  </si>
  <si>
    <t>571263487</t>
  </si>
  <si>
    <t>https://podminky.urs.cz/item/CS_URS_2024_01/997221571</t>
  </si>
  <si>
    <t>997221579</t>
  </si>
  <si>
    <t>Vodorovná doprava vybouraných hmot bez naložení, ale se složením a s hrubým urovnáním na vzdálenost Příplatek k ceně za každý další započatý 1 km přes 1 km</t>
  </si>
  <si>
    <t>2063627911</t>
  </si>
  <si>
    <t>https://podminky.urs.cz/item/CS_URS_2024_01/997221579</t>
  </si>
  <si>
    <t>"skládka do 4km"3,405*3</t>
  </si>
  <si>
    <t>997221612</t>
  </si>
  <si>
    <t>Nakládání na dopravní prostředky pro vodorovnou dopravu vybouraných hmot</t>
  </si>
  <si>
    <t>-1204846567</t>
  </si>
  <si>
    <t>https://podminky.urs.cz/item/CS_URS_2024_01/997221612</t>
  </si>
  <si>
    <t>997221645</t>
  </si>
  <si>
    <t>Poplatek za uložení stavebního odpadu na skládce (skládkovné) asfaltového bez obsahu dehtu zatříděného do Katalogu odpadů pod kódem 17 03 02</t>
  </si>
  <si>
    <t>-65229838</t>
  </si>
  <si>
    <t>https://podminky.urs.cz/item/CS_URS_2024_01/997221645</t>
  </si>
  <si>
    <t>997221655</t>
  </si>
  <si>
    <t>1352920344</t>
  </si>
  <si>
    <t>https://podminky.urs.cz/item/CS_URS_2024_01/997221655</t>
  </si>
  <si>
    <t>3,405-0,66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</si>
  <si>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</si>
  <si>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</si>
  <si>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-1077295600</t>
  </si>
  <si>
    <t>https://podminky.urs.cz/item/CS_URS_2024_01/998276101</t>
  </si>
  <si>
    <t>721</t>
  </si>
  <si>
    <t>Zdravotechnika - vnitřní kanalizace</t>
  </si>
  <si>
    <t>721173316</t>
  </si>
  <si>
    <t>Potrubí z trub PVC SN4 dešťové DN 125</t>
  </si>
  <si>
    <t>-1736253907</t>
  </si>
  <si>
    <t>https://podminky.urs.cz/item/CS_URS_2024_01/721173316</t>
  </si>
  <si>
    <t>26+34</t>
  </si>
  <si>
    <t>721173317</t>
  </si>
  <si>
    <t>Potrubí z trub PVC SN4 dešťové DN 160</t>
  </si>
  <si>
    <t>774251214</t>
  </si>
  <si>
    <t>https://podminky.urs.cz/item/CS_URS_2024_01/721173317</t>
  </si>
  <si>
    <t>19+3</t>
  </si>
  <si>
    <t>721173401</t>
  </si>
  <si>
    <t>Potrubí z trub PVC SN4 svodné (ležaté) DN 110</t>
  </si>
  <si>
    <t>1037436634</t>
  </si>
  <si>
    <t>https://podminky.urs.cz/item/CS_URS_2024_01/721173401</t>
  </si>
  <si>
    <t>721173402</t>
  </si>
  <si>
    <t>Potrubí z trub PVC SN4 svodné (ležaté) DN 125</t>
  </si>
  <si>
    <t>644524451</t>
  </si>
  <si>
    <t>https://podminky.urs.cz/item/CS_URS_2024_01/721173402</t>
  </si>
  <si>
    <t>721173403</t>
  </si>
  <si>
    <t>Potrubí z trub PVC SN4 svodné (ležaté) DN 160</t>
  </si>
  <si>
    <t>1377859117</t>
  </si>
  <si>
    <t>https://podminky.urs.cz/item/CS_URS_2024_01/721173403</t>
  </si>
  <si>
    <t>6+13</t>
  </si>
  <si>
    <t>721174024</t>
  </si>
  <si>
    <t>Potrubí z trub polypropylenových odpadní (svislé) DN 75</t>
  </si>
  <si>
    <t>131098480</t>
  </si>
  <si>
    <t>https://podminky.urs.cz/item/CS_URS_2024_01/721174024</t>
  </si>
  <si>
    <t>6+2</t>
  </si>
  <si>
    <t>721174025</t>
  </si>
  <si>
    <t>Potrubí z trub polypropylenových odpadní (svislé) DN 110</t>
  </si>
  <si>
    <t>1579834646</t>
  </si>
  <si>
    <t>https://podminky.urs.cz/item/CS_URS_2024_01/721174025</t>
  </si>
  <si>
    <t>721174042</t>
  </si>
  <si>
    <t>Potrubí z trub polypropylenových připojovací DN 40</t>
  </si>
  <si>
    <t>-1499551761</t>
  </si>
  <si>
    <t>https://podminky.urs.cz/item/CS_URS_2024_01/721174042</t>
  </si>
  <si>
    <t>721174043</t>
  </si>
  <si>
    <t>Potrubí z trub polypropylenových připojovací DN 50</t>
  </si>
  <si>
    <t>1082381502</t>
  </si>
  <si>
    <t>https://podminky.urs.cz/item/CS_URS_2024_01/721174043</t>
  </si>
  <si>
    <t>721174045</t>
  </si>
  <si>
    <t>Potrubí z trub polypropylenových připojovací DN 110</t>
  </si>
  <si>
    <t>-1482260423</t>
  </si>
  <si>
    <t>https://podminky.urs.cz/item/CS_URS_2024_01/721174045</t>
  </si>
  <si>
    <t>721175232</t>
  </si>
  <si>
    <t>Plastové potrubí odhlučněné třívrstvé dešťové DN 110</t>
  </si>
  <si>
    <t>360456082</t>
  </si>
  <si>
    <t>https://podminky.urs.cz/item/CS_URS_2024_01/721175232</t>
  </si>
  <si>
    <t>721211422</t>
  </si>
  <si>
    <t>Podlahové vpusti se svislým odtokem DN 50/75/110 mřížka nerez 138x138</t>
  </si>
  <si>
    <t>1885694514</t>
  </si>
  <si>
    <t>https://podminky.urs.cz/item/CS_URS_2024_01/721211422</t>
  </si>
  <si>
    <t>721212127</t>
  </si>
  <si>
    <t>Odtokové sprchové žlaby se zápachovou uzávěrkou a krycím roštem délky 1000 mm</t>
  </si>
  <si>
    <t>-875005402</t>
  </si>
  <si>
    <t>https://podminky.urs.cz/item/CS_URS_2024_01/721212127</t>
  </si>
  <si>
    <t>721233112</t>
  </si>
  <si>
    <t>Střešní vtoky (vpusti) polypropylenové (PP) pro ploché střechy s odtokem svislým DN 110</t>
  </si>
  <si>
    <t>811724932</t>
  </si>
  <si>
    <t>https://podminky.urs.cz/item/CS_URS_2024_01/721233112</t>
  </si>
  <si>
    <t>721242116</t>
  </si>
  <si>
    <t>Lapače střešních splavenin polypropylenové (PP) s kulovým kloubem na odtoku DN 125</t>
  </si>
  <si>
    <t>-352263095</t>
  </si>
  <si>
    <t>https://podminky.urs.cz/item/CS_URS_2024_01/721242116</t>
  </si>
  <si>
    <t>721290111</t>
  </si>
  <si>
    <t>Zkouška těsnosti kanalizace v objektech vodou do DN 125</t>
  </si>
  <si>
    <t>521387571</t>
  </si>
  <si>
    <t>https://podminky.urs.cz/item/CS_URS_2024_01/721290111</t>
  </si>
  <si>
    <t>60+26+27+8+13+1+8+3+16</t>
  </si>
  <si>
    <t>721290112</t>
  </si>
  <si>
    <t>Zkouška těsnosti kanalizace v objektech vodou DN 150 nebo DN 200</t>
  </si>
  <si>
    <t>406810809</t>
  </si>
  <si>
    <t>https://podminky.urs.cz/item/CS_URS_2024_01/721290112</t>
  </si>
  <si>
    <t>22+19</t>
  </si>
  <si>
    <t>998721201</t>
  </si>
  <si>
    <t>Přesun hmot pro vnitřní kanalizaci stanovený procentní sazbou (%) z ceny vodorovná dopravní vzdálenost do 50 m základní v objektech výšky do 6 m</t>
  </si>
  <si>
    <t>68669738</t>
  </si>
  <si>
    <t>https://podminky.urs.cz/item/CS_URS_2024_01/998721201</t>
  </si>
  <si>
    <t>722</t>
  </si>
  <si>
    <t>Zdravotechnika - vnitřní vodovod</t>
  </si>
  <si>
    <t>722174023</t>
  </si>
  <si>
    <t>Potrubí z plastových trubek z polypropylenu PPR svařovaných polyfúzně PN 20 (SDR 6) D 25 x 4,2</t>
  </si>
  <si>
    <t>-2044635458</t>
  </si>
  <si>
    <t>https://podminky.urs.cz/item/CS_URS_2024_01/722174023</t>
  </si>
  <si>
    <t>722174024</t>
  </si>
  <si>
    <t>Potrubí z plastových trubek z polypropylenu PPR svařovaných polyfúzně PN 20 (SDR 6) D 32 x 5,4</t>
  </si>
  <si>
    <t>-24258263</t>
  </si>
  <si>
    <t>https://podminky.urs.cz/item/CS_URS_2024_01/722174024</t>
  </si>
  <si>
    <t>722174025</t>
  </si>
  <si>
    <t>Potrubí z plastových trubek z polypropylenu PPR svařovaných polyfúzně PN 20 (SDR 6) D 40 x 6,7</t>
  </si>
  <si>
    <t>-1923938855</t>
  </si>
  <si>
    <t>https://podminky.urs.cz/item/CS_URS_2024_01/722174025</t>
  </si>
  <si>
    <t>722174026</t>
  </si>
  <si>
    <t>Potrubí z plastových trubek z polypropylenu PPR svařovaných polyfúzně PN 20 (SDR 6) D 50 x 8,3</t>
  </si>
  <si>
    <t>1586436793</t>
  </si>
  <si>
    <t>https://podminky.urs.cz/item/CS_URS_2024_01/722174026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</si>
  <si>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</si>
  <si>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</si>
  <si>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1985427663</t>
  </si>
  <si>
    <t>https://podminky.urs.cz/item/CS_URS_2024_01/722181232</t>
  </si>
  <si>
    <t>125+55+80</t>
  </si>
  <si>
    <t>722181233</t>
  </si>
  <si>
    <t>Ochrana potrubí termoizolačními trubicemi z pěnového polyetylenu PE přilepenými v příčných a podélných spojích, tloušťky izolace přes 9 do 13 mm, vnitřního průměru izolace DN přes 45 do 63 mm</t>
  </si>
  <si>
    <t>1082257150</t>
  </si>
  <si>
    <t>https://podminky.urs.cz/item/CS_URS_2024_01/722181233</t>
  </si>
  <si>
    <t>722182012</t>
  </si>
  <si>
    <t>Podpůrný žlab pro potrubí průměru D 25</t>
  </si>
  <si>
    <t>1402922662</t>
  </si>
  <si>
    <t>https://podminky.urs.cz/item/CS_URS_2024_01/722182012</t>
  </si>
  <si>
    <t>722182013</t>
  </si>
  <si>
    <t>Podpůrný žlab pro potrubí průměru D 32</t>
  </si>
  <si>
    <t>-1249141284</t>
  </si>
  <si>
    <t>https://podminky.urs.cz/item/CS_URS_2024_01/722182013</t>
  </si>
  <si>
    <t>722182014</t>
  </si>
  <si>
    <t>Podpůrný žlab pro potrubí průměru D 40</t>
  </si>
  <si>
    <t>1277310197</t>
  </si>
  <si>
    <t>https://podminky.urs.cz/item/CS_URS_2024_01/722182014</t>
  </si>
  <si>
    <t>722182015</t>
  </si>
  <si>
    <t>Podpůrný žlab pro potrubí průměru D 50</t>
  </si>
  <si>
    <t>-2103503014</t>
  </si>
  <si>
    <t>https://podminky.urs.cz/item/CS_URS_2024_01/722182015</t>
  </si>
  <si>
    <t>722270102</t>
  </si>
  <si>
    <t>Vodoměrové sestavy závitové G 1"</t>
  </si>
  <si>
    <t>soubor</t>
  </si>
  <si>
    <t>1799029931</t>
  </si>
  <si>
    <t>https://podminky.urs.cz/item/CS_URS_2024_01/722270102</t>
  </si>
  <si>
    <t>722290234</t>
  </si>
  <si>
    <t>Zkoušky, proplach a desinfekce vodovodního potrubí proplach a desinfekce vodovodního potrubí do DN 80</t>
  </si>
  <si>
    <t>-224328894</t>
  </si>
  <si>
    <t>https://podminky.urs.cz/item/CS_URS_2024_01/722290234</t>
  </si>
  <si>
    <t>125+55+80+16+162+40+35+6</t>
  </si>
  <si>
    <t>722290246</t>
  </si>
  <si>
    <t>Zkoušky, proplach a desinfekce vodovodního potrubí zkoušky těsnosti vodovodního potrubí plastového do DN 40</t>
  </si>
  <si>
    <t>-196569310</t>
  </si>
  <si>
    <t>https://podminky.urs.cz/item/CS_URS_2024_01/722290246</t>
  </si>
  <si>
    <t>998722201</t>
  </si>
  <si>
    <t>Přesun hmot pro vnitřní vodovod stanovený procentní sazbou (%) z ceny vodorovná dopravní vzdálenost do 50 m základní v objektech výšky do 6 m</t>
  </si>
  <si>
    <t>-503047249</t>
  </si>
  <si>
    <t>https://podminky.urs.cz/item/CS_URS_2024_01/998722201</t>
  </si>
  <si>
    <t>724</t>
  </si>
  <si>
    <t>Zdravotechnika - strojní vybavení</t>
  </si>
  <si>
    <t>R72414</t>
  </si>
  <si>
    <t>Technologie čerpání plně automatická provozní a monitorovací jednotka s čerpadlem, ovládáním a s integrovaným automatickým doplňováním pitné vody - čerpací jednotka, expanzní nádoba, filtr, tlakový spínač, sada pro připojení</t>
  </si>
  <si>
    <t>-841911630</t>
  </si>
  <si>
    <t>998724201</t>
  </si>
  <si>
    <t>Přesun hmot pro strojní vybavení stanovený procentní sazbou (%) z ceny vodorovná dopravní vzdálenost do 50 m základní v objektech výšky do 6 m</t>
  </si>
  <si>
    <t>-555914549</t>
  </si>
  <si>
    <t>https://podminky.urs.cz/item/CS_URS_2024_01/998724201</t>
  </si>
  <si>
    <t>725</t>
  </si>
  <si>
    <t>Zdravotechnika - zařizovací předměty</t>
  </si>
  <si>
    <t>725112022</t>
  </si>
  <si>
    <t>Zařízení záchodů klozety keramické závěsné na nosné stěny s hlubokým splachováním odpad vodorovný</t>
  </si>
  <si>
    <t>1553368192</t>
  </si>
  <si>
    <t>https://podminky.urs.cz/item/CS_URS_2024_01/725112022</t>
  </si>
  <si>
    <t>725119125</t>
  </si>
  <si>
    <t>Zařízení záchodů montáž klozetových mís závěsných na nosné stěny</t>
  </si>
  <si>
    <t>-1238372071</t>
  </si>
  <si>
    <t>https://podminky.urs.cz/item/CS_URS_2024_01/725119125</t>
  </si>
  <si>
    <t>64236051</t>
  </si>
  <si>
    <t>klozet keramický bílý závěsný hluboké splachování pro handicapované</t>
  </si>
  <si>
    <t>-399805478</t>
  </si>
  <si>
    <t>725811116</t>
  </si>
  <si>
    <t>Ventily nástěnné s pevným výtokem G 1/2"x 150 mm</t>
  </si>
  <si>
    <t>1284436410</t>
  </si>
  <si>
    <t>https://podminky.urs.cz/item/CS_URS_2024_01/725811116</t>
  </si>
  <si>
    <t>725819202</t>
  </si>
  <si>
    <t>Ventily montáž ventilů ostatních typů nástěnných G 3/4"</t>
  </si>
  <si>
    <t>-1239509830</t>
  </si>
  <si>
    <t>https://podminky.urs.cz/item/CS_URS_2024_01/725819202</t>
  </si>
  <si>
    <t>55114148</t>
  </si>
  <si>
    <t>kohout kulový PN 35 T 185°C plnoprůtokový nikl páčka 1" červený</t>
  </si>
  <si>
    <t>-233566590</t>
  </si>
  <si>
    <t>725819401</t>
  </si>
  <si>
    <t>Ventily montáž ventilů ostatních typů rohových s připojovací trubičkou G 1/2"</t>
  </si>
  <si>
    <t>-1273052365</t>
  </si>
  <si>
    <t>https://podminky.urs.cz/item/CS_URS_2024_01/725819401</t>
  </si>
  <si>
    <t>55141001</t>
  </si>
  <si>
    <t>kohout kulový rohový mosazný R 1/2"x3/8"</t>
  </si>
  <si>
    <t>-1102904996</t>
  </si>
  <si>
    <t>725839202</t>
  </si>
  <si>
    <t>Baterie kombinované montáž baterií kombinovaných ostatních typů pro vanu a sprchu</t>
  </si>
  <si>
    <t>-144644084</t>
  </si>
  <si>
    <t>https://podminky.urs.cz/item/CS_URS_2024_01/725839202</t>
  </si>
  <si>
    <t>55144921</t>
  </si>
  <si>
    <t>baterie vanová/umyvadlová páková nástěnná kombinovaná se sprchou</t>
  </si>
  <si>
    <t>1976289799</t>
  </si>
  <si>
    <t>725861102</t>
  </si>
  <si>
    <t>Zápachové uzávěrky zařizovacích předmětů pro umyvadla DN 40</t>
  </si>
  <si>
    <t>-582015597</t>
  </si>
  <si>
    <t>https://podminky.urs.cz/item/CS_URS_2024_01/725861102</t>
  </si>
  <si>
    <t>725861311</t>
  </si>
  <si>
    <t>Zápachové uzávěrky zařizovacích předmětů pro umyvadla s přípojkou pro pračku nebo myčku DN 40</t>
  </si>
  <si>
    <t>-417997848</t>
  </si>
  <si>
    <t>https://podminky.urs.cz/item/CS_URS_2024_01/725861311</t>
  </si>
  <si>
    <t>725862103</t>
  </si>
  <si>
    <t>Zápachové uzávěrky zařizovacích předmětů pro dřezy DN 40/50</t>
  </si>
  <si>
    <t>-204561827</t>
  </si>
  <si>
    <t>https://podminky.urs.cz/item/CS_URS_2024_01/725862103</t>
  </si>
  <si>
    <t>725863311</t>
  </si>
  <si>
    <t>Zápachové uzávěrky zařizovacích předmětů pro bidety DN 40</t>
  </si>
  <si>
    <t>-624978038</t>
  </si>
  <si>
    <t>https://podminky.urs.cz/item/CS_URS_2024_01/725863311</t>
  </si>
  <si>
    <t>725865501</t>
  </si>
  <si>
    <t>Zápachové uzávěrky zařizovacích předmětů odpadní soupravy se zápachovou uzávěrkou DN 40/50</t>
  </si>
  <si>
    <t>-1182347882</t>
  </si>
  <si>
    <t>https://podminky.urs.cz/item/CS_URS_2024_01/725865501</t>
  </si>
  <si>
    <t>725211616</t>
  </si>
  <si>
    <t>Umyvadla keramická bílá bez výtokových armatur připevněná na stěnu šrouby s krytem na sifon (polosloupem), šířka umyvadla 550 mm</t>
  </si>
  <si>
    <t>-1642680819</t>
  </si>
  <si>
    <t>https://podminky.urs.cz/item/CS_URS_2024_01/725211616</t>
  </si>
  <si>
    <t>725219101</t>
  </si>
  <si>
    <t>Umyvadla montáž umyvadel ostatních typů na konzoly</t>
  </si>
  <si>
    <t>-546341928</t>
  </si>
  <si>
    <t>https://podminky.urs.cz/item/CS_URS_2024_01/725219101</t>
  </si>
  <si>
    <t>64211023</t>
  </si>
  <si>
    <t>umyvadlo keramické závěsné bezbariérové bílé 640x550mm</t>
  </si>
  <si>
    <t>2124190158</t>
  </si>
  <si>
    <t>725244906</t>
  </si>
  <si>
    <t>Sprchové dveře a zástěny montáž sprchové zástěny do niky</t>
  </si>
  <si>
    <t>1867274798</t>
  </si>
  <si>
    <t>https://podminky.urs.cz/item/CS_URS_2024_01/725244906</t>
  </si>
  <si>
    <t>R95065</t>
  </si>
  <si>
    <t>zástěna sprchová bezrámová dvoudílná skleněná tl 8mm s jedním otvíravým dílem do niky š 1400mm</t>
  </si>
  <si>
    <t>1646424581</t>
  </si>
  <si>
    <t>725244907</t>
  </si>
  <si>
    <t>Sprchové dveře a zástěny montáž sprchové zástěny rohové (kout)</t>
  </si>
  <si>
    <t>-269928661</t>
  </si>
  <si>
    <t>https://podminky.urs.cz/item/CS_URS_2024_01/725244907</t>
  </si>
  <si>
    <t>R95018</t>
  </si>
  <si>
    <t>zástěna sprchová rohová s dveřmi bezrámová dvoudílná skleněná tl 8mm otvíravé jednokřídlé š 1000x1000mm</t>
  </si>
  <si>
    <t>1803957315</t>
  </si>
  <si>
    <t>725291668</t>
  </si>
  <si>
    <t>Montáž doplňků zařízení koupelen a záchodů madla invalidního rovného</t>
  </si>
  <si>
    <t>1043969104</t>
  </si>
  <si>
    <t>https://podminky.urs.cz/item/CS_URS_2024_01/725291668</t>
  </si>
  <si>
    <t>55147130</t>
  </si>
  <si>
    <t>madlo invalidní rovné nerez lesk 900mm</t>
  </si>
  <si>
    <t>-1938499395</t>
  </si>
  <si>
    <t>725291670</t>
  </si>
  <si>
    <t>Montáž doplňků zařízení koupelen a záchodů madla invalidního krakorcového sklopného</t>
  </si>
  <si>
    <t>-473417655</t>
  </si>
  <si>
    <t>https://podminky.urs.cz/item/CS_URS_2024_01/725291670</t>
  </si>
  <si>
    <t>55147117</t>
  </si>
  <si>
    <t>madlo invalidní krakorcové sklopné nerez mat 813mm</t>
  </si>
  <si>
    <t>1653720055</t>
  </si>
  <si>
    <t>725291674</t>
  </si>
  <si>
    <t>Montáž doplňků zařízení koupelen a záchodů madla umyvadlového</t>
  </si>
  <si>
    <t>-335825802</t>
  </si>
  <si>
    <t>https://podminky.urs.cz/item/CS_URS_2024_01/725291674</t>
  </si>
  <si>
    <t>55147212</t>
  </si>
  <si>
    <t>madlo umyvadlové pravé/levé nerez lesk 500x305mm</t>
  </si>
  <si>
    <t>1549715567</t>
  </si>
  <si>
    <t>725291676</t>
  </si>
  <si>
    <t>Montáž doplňků zařízení koupelen a záchodů madla sprchového</t>
  </si>
  <si>
    <t>-1574260374</t>
  </si>
  <si>
    <t>https://podminky.urs.cz/item/CS_URS_2024_01/725291676</t>
  </si>
  <si>
    <t>55147181</t>
  </si>
  <si>
    <t>madlo sprchové pravé/levé nerez mat 500x600mm</t>
  </si>
  <si>
    <t>201413203</t>
  </si>
  <si>
    <t>725331111</t>
  </si>
  <si>
    <t>Výlevky bez výtokových armatur a splachovací nádrže keramické se sklopnou plastovou mřížkou 425 mm</t>
  </si>
  <si>
    <t>-356597490</t>
  </si>
  <si>
    <t>https://podminky.urs.cz/item/CS_URS_2024_01/725331111</t>
  </si>
  <si>
    <t>725829121</t>
  </si>
  <si>
    <t>Baterie umyvadlové montáž ostatních typů nástěnných pákových nebo klasických</t>
  </si>
  <si>
    <t>-2070818710</t>
  </si>
  <si>
    <t>https://podminky.urs.cz/item/CS_URS_2024_01/725829121</t>
  </si>
  <si>
    <t>55145615</t>
  </si>
  <si>
    <t>baterie umyvadlová nástěnná páková 150mm chrom</t>
  </si>
  <si>
    <t>1340714441</t>
  </si>
  <si>
    <t>725829131</t>
  </si>
  <si>
    <t>Baterie umyvadlové montáž ostatních typů stojánkových G 1/2"</t>
  </si>
  <si>
    <t>-1697864345</t>
  </si>
  <si>
    <t>https://podminky.urs.cz/item/CS_URS_2024_01/725829131</t>
  </si>
  <si>
    <t>55143990</t>
  </si>
  <si>
    <t>baterie umyvadlová stojánková klasická bez výpusti otáčivé ústí 150mm</t>
  </si>
  <si>
    <t>-505705497</t>
  </si>
  <si>
    <t>1404642078</t>
  </si>
  <si>
    <t>R45686</t>
  </si>
  <si>
    <t>baterie umyvadlová stojánková dlouhá páka invalid</t>
  </si>
  <si>
    <t>1056520407</t>
  </si>
  <si>
    <t>725841333</t>
  </si>
  <si>
    <t>Baterie sprchové podomítkové (zápustné) s přepínačem a pevnou sprchou</t>
  </si>
  <si>
    <t>991526698</t>
  </si>
  <si>
    <t>https://podminky.urs.cz/item/CS_URS_2024_01/725841333</t>
  </si>
  <si>
    <t>998725201</t>
  </si>
  <si>
    <t>Přesun hmot pro zařizovací předměty stanovený procentní sazbou (%) z ceny vodorovná dopravní vzdálenost do 50 m základní v objektech výšky do 6 m</t>
  </si>
  <si>
    <t>764922128</t>
  </si>
  <si>
    <t>https://podminky.urs.cz/item/CS_URS_2024_01/998725201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</si>
  <si>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</si>
  <si>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</si>
  <si>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</si>
  <si>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</si>
  <si>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599413343</t>
  </si>
  <si>
    <t>https://podminky.urs.cz/item/CS_URS_2024_01/726111031</t>
  </si>
  <si>
    <t>726191001</t>
  </si>
  <si>
    <t>Ostatní příslušenství instalačních systémů zvukoizolační souprava pro WC a bidet</t>
  </si>
  <si>
    <t>1906225552</t>
  </si>
  <si>
    <t>https://podminky.urs.cz/item/CS_URS_2024_01/726191001</t>
  </si>
  <si>
    <t>726191002</t>
  </si>
  <si>
    <t>Ostatní příslušenství instalačních systémů souprava pro předstěnovou montáž</t>
  </si>
  <si>
    <t>125317232</t>
  </si>
  <si>
    <t>https://podminky.urs.cz/item/CS_URS_2024_01/726191002</t>
  </si>
  <si>
    <t>726191011</t>
  </si>
  <si>
    <t>Ostatní příslušenství instalačních systémů montáž ovládacích tlačítek k WC</t>
  </si>
  <si>
    <t>-1425622779</t>
  </si>
  <si>
    <t>https://podminky.urs.cz/item/CS_URS_2024_01/726191011</t>
  </si>
  <si>
    <t>55281792</t>
  </si>
  <si>
    <t>tlačítko pro ovládání WC zepředu, chrom, Stop splachování, 246x164mm</t>
  </si>
  <si>
    <t>410328317</t>
  </si>
  <si>
    <t>998726211</t>
  </si>
  <si>
    <t>Přesun hmot pro instalační prefabrikáty stanovený procentní sazbou (%) z ceny vodorovná dopravní vzdálenost do 50 m základní v objektech výšky do 6 m</t>
  </si>
  <si>
    <t>1883395354</t>
  </si>
  <si>
    <t>https://podminky.urs.cz/item/CS_URS_2024_01/998726211</t>
  </si>
  <si>
    <t>732</t>
  </si>
  <si>
    <t>Ústřední vytápění - strojovny</t>
  </si>
  <si>
    <t>732490102</t>
  </si>
  <si>
    <t>Montáž ostatních zařízení pro odvod kondenzátu kotle sifonu</t>
  </si>
  <si>
    <t>2138587483</t>
  </si>
  <si>
    <t>https://podminky.urs.cz/item/CS_URS_2024_01/732490102</t>
  </si>
  <si>
    <t>48481003</t>
  </si>
  <si>
    <t>sifon pro odvod kondenzátu</t>
  </si>
  <si>
    <t>-7081350</t>
  </si>
  <si>
    <t>R73242</t>
  </si>
  <si>
    <t>Čerpadlo teplovodní cirkulační pro TUV (elektronicky řízená) vč. napojení na ohřívač, uzavírací, zpětné a pojistné ventily, expanzní nádoba</t>
  </si>
  <si>
    <t>42791834</t>
  </si>
  <si>
    <t>998732201</t>
  </si>
  <si>
    <t>Přesun hmot pro strojovny stanovený procentní sazbou (%) z ceny vodorovná dopravní vzdálenost do 50 m základní v objektech výšky do 6 m</t>
  </si>
  <si>
    <t>533501965</t>
  </si>
  <si>
    <t>https://podminky.urs.cz/item/CS_URS_2024_01/998732201</t>
  </si>
  <si>
    <t>734</t>
  </si>
  <si>
    <t>Ústřední vytápění - armatury</t>
  </si>
  <si>
    <t>734220122</t>
  </si>
  <si>
    <t>Ventily regulační závitové vyvažovací přímé s vypouštěním PN 25 do 120°C G 1/2</t>
  </si>
  <si>
    <t>-133845210</t>
  </si>
  <si>
    <t>https://podminky.urs.cz/item/CS_URS_2024_01/734220122</t>
  </si>
  <si>
    <t>998734201</t>
  </si>
  <si>
    <t>Přesun hmot pro armatury stanovený procentní sazbou (%) z ceny vodorovná dopravní vzdálenost do 50 m základní v objektech výšky do 6 m</t>
  </si>
  <si>
    <t>6083702</t>
  </si>
  <si>
    <t>https://podminky.urs.cz/item/CS_URS_2024_01/998734201</t>
  </si>
  <si>
    <t>751</t>
  </si>
  <si>
    <t>751613140</t>
  </si>
  <si>
    <t>Montáž ostatních zařízení pro odvod kondenzátu sifonu</t>
  </si>
  <si>
    <t>1224276404</t>
  </si>
  <si>
    <t>https://podminky.urs.cz/item/CS_URS_2024_01/751613140</t>
  </si>
  <si>
    <t>-970663769</t>
  </si>
  <si>
    <t>998751201</t>
  </si>
  <si>
    <t>Přesun hmot pro vzduchotechniku stanovený procentní sazbou (%) z ceny vodorovná dopravní vzdálenost do 50 m základní v objektech výšky do 12 m</t>
  </si>
  <si>
    <t>-1625357871</t>
  </si>
  <si>
    <t>https://podminky.urs.cz/item/CS_URS_2024_01/998751201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</si>
  <si>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</si>
  <si>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</si>
  <si>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</si>
  <si>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</si>
  <si>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</si>
  <si>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512</t>
  </si>
  <si>
    <t>-94569696</t>
  </si>
  <si>
    <t>https://podminky.urs.cz/item/CS_URS_2024_01/HZS2492</t>
  </si>
  <si>
    <t>SO 01.4.b - Vzduchotechnika</t>
  </si>
  <si>
    <t xml:space="preserve">D1 - Zařízení č.1 - Větrání </t>
  </si>
  <si>
    <t>D1</t>
  </si>
  <si>
    <t xml:space="preserve">Zařízení č.1 - Větrání </t>
  </si>
  <si>
    <t>1.1</t>
  </si>
  <si>
    <t>Kompaktní větrací jednotka ve vnitřním podstropním provedení bez regulace (připojovací externí svorkovnice). Plášť jednotka - bezrámová konstrukce ze sendvičových panelů o tl.30mm, mechanické vlastnosti pláště - D1, L2,T2,TB1. Dvoudílné servisní dveře na klipsech. Jednotka je vybavena: tlumící manžety, uzavírací klapky na vstupu a výstupu vzduchu, kazetový filtr na přívodu M5 a odvodu M5, velkoplošný protiproudý deskový výměník tepla z houževnatého polystyrenu (suchá účinnost zpětného získávání tepla: 78,3 % ) s obtokem pro plynulé řízení teploty a funkce odmrazování - servopohon LM24A-SR , vanami pro odvod kondenzátu na přívodu i odvodu, elektrický ohřívač , ventilátory s dozadu zahnutými lopatkami s EC motory s plynulou regulací otáček 10-100%. Určující dominantní parametry v pracovním bodu: Pracovní průtok vzduchu přívod/odvod: 850x850m3/h Externí statický tlak přívod/odvod: 250/250Pa Tepelná účinnost rekuperace: 82% Celková hladina akus4tického výkonu LWA: přívodu sání/výtlak: 54/77dB(A) odvodu sání/výtlak: 57/78dB(A) Akustický výkon skříně (LwA): 62dB (A) Elektrický ohřívač: 230V/1,8kW Ventilátory - 230V/2x0,385kW Rozměry délka max.1820 mm; šířka1100 mm Zařízeni je ve shodě s požadavky ErP - nařízení EU 1253/2014 a 1254/2014 (Ecodesign)</t>
  </si>
  <si>
    <t>1.2</t>
  </si>
  <si>
    <t>Protidešťová žaluzie 500x250mm - F=0,101m2 - pozínkovaný plech, RAL dle požadavku stavby</t>
  </si>
  <si>
    <t>1.3</t>
  </si>
  <si>
    <t>Buňkový tlumič hluku typu G 200x500x2000 (stěna 60mm) - provedení s náběhovým plechem , z pozinkovaného plechu, výplně z minerální plsti kryté děrovaným plechem. Útlum na 1kHz 28dB</t>
  </si>
  <si>
    <t>1.4</t>
  </si>
  <si>
    <t>Buňkový tlumič hluku typu G 200x500x1000 (stěna 60mm) - provedení s náběhovým plechem , z pozinkovaného plechu, výplně z minerální plsti kryté děrovaným plechem. Útlum na 1kHz 28dB</t>
  </si>
  <si>
    <t>1.5</t>
  </si>
  <si>
    <t>Uzavírací klapka jednolistá 225x160mm, délka 160mm s přípravou na servopohon</t>
  </si>
  <si>
    <t>1.6</t>
  </si>
  <si>
    <t>Uzavírací klapka jednolistá 280x160mm, délka 160mm s přípravou na servopohon</t>
  </si>
  <si>
    <t>1.7</t>
  </si>
  <si>
    <t>Uzavírací klapka kruhová JS 125mm s přípravou na servopohon</t>
  </si>
  <si>
    <t>1.8</t>
  </si>
  <si>
    <t>Ohebné hliníkové potrubí JS 100mm</t>
  </si>
  <si>
    <t>bm</t>
  </si>
  <si>
    <t>1.9</t>
  </si>
  <si>
    <t>Ohebné hliníkové potrubí JS 125mm</t>
  </si>
  <si>
    <t>1.10</t>
  </si>
  <si>
    <t>Ohebné hliníkové potrubí JS 160mm</t>
  </si>
  <si>
    <t>1.11</t>
  </si>
  <si>
    <t>Vířívý anemostat pro přívod vzduchu v kruhovém provedení - kruhová čelní deska JS 125mm vč. plenumboxu - v.260mm vč. Hrdla JS 100mm - horizontální připojení JS 100mm, regulační klapka, V=60m3/hod, pmax=30Pa. Čelní deska RAL 9010.</t>
  </si>
  <si>
    <t>1.12</t>
  </si>
  <si>
    <t>Vířívý anemostat pro přívod vzduchu v kruhovém provedení - kruhová čelní deska JS 160mm vč. sníženého plenumboxu - v.180 mm - horizontální připojení JS 125mm, regulační klapka, V=113m3/hod, pmax=30Pa. Čelní deska RAL 9010. Nutno provést odvrtání čelní deky a následné přišroubování.</t>
  </si>
  <si>
    <t>1.13</t>
  </si>
  <si>
    <t>Vířívý anemostat pro přívod vzduchu v kruhovém provedení - kruhová čelní deska JS 200mm vč. sníženého plenumboxu - v.212 mm - horizontální připojení JS 160mm, regulační klapka, V=188m3/hod, pmax=30Pa. Čelní deska RAL 9010. Nutno provést odvrtání čelní deky a následné přišroubování.</t>
  </si>
  <si>
    <t>1.14</t>
  </si>
  <si>
    <t>Vířívý anemostat pro odvod vzduchu v kruhovém provedení - kruhová čelní deska JS 160mm vč. sníženého plenumboxu - v.180 mm - horizontální připojení JS 125mm, regulační klapka, V=95m3/hod, pmax=30Pa. Čelní deska RAL 9010. Nutno provést odvrtání čelní deky a následné přišroubování.</t>
  </si>
  <si>
    <t>1.15</t>
  </si>
  <si>
    <t>Talířový ventil pro odvod vzduchu kovový JS 125mm</t>
  </si>
  <si>
    <t>1.16</t>
  </si>
  <si>
    <t>Talířový ventil pro odvod vzduchu kovový JS 160mm</t>
  </si>
  <si>
    <t>1.17</t>
  </si>
  <si>
    <t>Talířový ventil pro odvod vzduchu kovový JS 200mm</t>
  </si>
  <si>
    <t>1.18</t>
  </si>
  <si>
    <t>Tvarovka pro osazení talířového ventilu - atyp - TR 160/250, zaslepená s 1 nást. JS 100/100</t>
  </si>
  <si>
    <t>1.19</t>
  </si>
  <si>
    <t>PRO 125 100</t>
  </si>
  <si>
    <t>1.20</t>
  </si>
  <si>
    <t>PRO 160 100</t>
  </si>
  <si>
    <t>1.21</t>
  </si>
  <si>
    <t>PRO 160 125</t>
  </si>
  <si>
    <t>1.22</t>
  </si>
  <si>
    <t>PRO 200 160</t>
  </si>
  <si>
    <t>1.23</t>
  </si>
  <si>
    <t>PRO 250 200</t>
  </si>
  <si>
    <t>1.24</t>
  </si>
  <si>
    <t>Koncový kryt DR 160</t>
  </si>
  <si>
    <t>1.25</t>
  </si>
  <si>
    <t>OS 45 100</t>
  </si>
  <si>
    <t>1.26</t>
  </si>
  <si>
    <t>OS 90 100</t>
  </si>
  <si>
    <t>1.27</t>
  </si>
  <si>
    <t>OS 90 125</t>
  </si>
  <si>
    <t>1.28</t>
  </si>
  <si>
    <t>OBJ 90 100 100</t>
  </si>
  <si>
    <t>1.29</t>
  </si>
  <si>
    <t>OBJ 90 160 100</t>
  </si>
  <si>
    <t>1.30</t>
  </si>
  <si>
    <t>OBJ 90 160 125</t>
  </si>
  <si>
    <t>1.31</t>
  </si>
  <si>
    <t>OBJ 90 200 100</t>
  </si>
  <si>
    <t>1.32</t>
  </si>
  <si>
    <t>OBJ 90 250 160</t>
  </si>
  <si>
    <t>1.33</t>
  </si>
  <si>
    <t>OBD 90 250 100</t>
  </si>
  <si>
    <t>1.34</t>
  </si>
  <si>
    <t>OBJ 45 125 125</t>
  </si>
  <si>
    <t>1.35</t>
  </si>
  <si>
    <t>Potrubí SPIRO 100/3m</t>
  </si>
  <si>
    <t>1.36</t>
  </si>
  <si>
    <t>Potrubí SPIRO 125/3m</t>
  </si>
  <si>
    <t>1.37</t>
  </si>
  <si>
    <t>Potrubí SPIRO 160/3m</t>
  </si>
  <si>
    <t>1.38</t>
  </si>
  <si>
    <t>Potrubí SPIRO 250/3m</t>
  </si>
  <si>
    <t>1.41-1.75</t>
  </si>
  <si>
    <t>Ocelové čtyřhranné potrubí sk.I - pozinkovaný plech - tl. plechu 0,8mm - rovné kusy</t>
  </si>
  <si>
    <t>1.41-1.75.1</t>
  </si>
  <si>
    <t>Ocelové čtyřhranné potrubí sk.I - pozinkovaný plech - tl. plechu 0,8mm - tvarovky</t>
  </si>
  <si>
    <t>1.-</t>
  </si>
  <si>
    <t>Tepelná izolace ze syntetického kaučuku tl.10mm - samolepící povrch se zvýšenou přilnavostí , povrchová úprava hliníkovou fólií se sklenou mřížkou (l£0,038W/(mK) dle EN 12667) - izolovat ve dvou vrstvách - potrubí mezi jednotkou a exteriérem</t>
  </si>
  <si>
    <t>1.-.1</t>
  </si>
  <si>
    <t>Montážní a těsnící materiál, materiál na závěsy</t>
  </si>
  <si>
    <t>1.-.2</t>
  </si>
  <si>
    <t>Zaregulování zařízení</t>
  </si>
  <si>
    <t>751510042</t>
  </si>
  <si>
    <t>Vzduchotechnické potrubí z pozinkovaného plechu kruhové, trouba spirálně vinutá bez příruby, průměru přes 100 do 200 mm</t>
  </si>
  <si>
    <t>-1986327140</t>
  </si>
  <si>
    <t>https://podminky.urs.cz/item/CS_URS_2024_01/751510042</t>
  </si>
  <si>
    <t>SO 01.4.c - Vytápění</t>
  </si>
  <si>
    <t xml:space="preserve">    733 - Ústřední vytápění - rozvodné potrubí</t>
  </si>
  <si>
    <t xml:space="preserve">    735 - Ústřední vytápění - otopná tělesa</t>
  </si>
  <si>
    <t>224313111</t>
  </si>
  <si>
    <t>Vrty pro tepelná čerpadla průměru do 150 mm, hloubky 0 až 100 m</t>
  </si>
  <si>
    <t>-804981238</t>
  </si>
  <si>
    <t>https://podminky.urs.cz/item/CS_URS_2024_01/224313111</t>
  </si>
  <si>
    <t>2*80</t>
  </si>
  <si>
    <t>224313214</t>
  </si>
  <si>
    <t>Vystrojení vrtu pro tepelná čerpadla geotermální sondou včetně závaží, vratných kolen, redukce počtu větví a potrubí průměru 4 x 32 mm, délky přes 70 do 80 m</t>
  </si>
  <si>
    <t>367229564</t>
  </si>
  <si>
    <t>https://podminky.urs.cz/item/CS_URS_2024_01/224313214</t>
  </si>
  <si>
    <t>224313421</t>
  </si>
  <si>
    <t>Injektáž vrtu pro tepelná čerpadla včetně dodávky materiálu injektážní směsí</t>
  </si>
  <si>
    <t>-1851404901</t>
  </si>
  <si>
    <t>https://podminky.urs.cz/item/CS_URS_2024_01/224313421</t>
  </si>
  <si>
    <t>224313431</t>
  </si>
  <si>
    <t>Injektáž vrtu pro tepelná čerpadla utěsnění vrtu těsnicím prvkem</t>
  </si>
  <si>
    <t>2137386812</t>
  </si>
  <si>
    <t>https://podminky.urs.cz/item/CS_URS_2024_01/224313431</t>
  </si>
  <si>
    <t>998006011</t>
  </si>
  <si>
    <t>Přesun hmot pro vrty samostatné</t>
  </si>
  <si>
    <t>-655040918</t>
  </si>
  <si>
    <t>https://podminky.urs.cz/item/CS_URS_2024_01/998006011</t>
  </si>
  <si>
    <t>732231004</t>
  </si>
  <si>
    <t>Akumulační nádrže bez přípravy TUV bez teplosměnného výměníku PN 0,3 MPa / t = 95°C objem nádrže 300 l</t>
  </si>
  <si>
    <t>-1573740720</t>
  </si>
  <si>
    <t>https://podminky.urs.cz/item/CS_URS_2024_01/732231004</t>
  </si>
  <si>
    <t>732331613</t>
  </si>
  <si>
    <t>Nádoby expanzní tlakové pro topné a chladicí soustavy s membránou bez pojistného ventilu se závitovým připojením PN 0,4 o objemu 18 l</t>
  </si>
  <si>
    <t>459981437</t>
  </si>
  <si>
    <t>https://podminky.urs.cz/item/CS_URS_2024_01/732331613</t>
  </si>
  <si>
    <t>732521121</t>
  </si>
  <si>
    <t>Tepelná čerpadla země/voda pro vytápění a přípravu TV s vestavným zásobníkem topný výkon 10,0 kW</t>
  </si>
  <si>
    <t>590360728</t>
  </si>
  <si>
    <t>https://podminky.urs.cz/item/CS_URS_2024_01/732521121</t>
  </si>
  <si>
    <t>R73252</t>
  </si>
  <si>
    <t>Tepelná čerpadla země/voda příslušenství čidlo rosného bodu</t>
  </si>
  <si>
    <t>-1494516304</t>
  </si>
  <si>
    <t>R732521</t>
  </si>
  <si>
    <t>Stanice pasivního chlazení pro tepelná čerpadla země/voda</t>
  </si>
  <si>
    <t>-1058693346</t>
  </si>
  <si>
    <t>R732522</t>
  </si>
  <si>
    <t>Ovládací jednotka s čidlem vlhkosti</t>
  </si>
  <si>
    <t>1313029295</t>
  </si>
  <si>
    <t>R732523</t>
  </si>
  <si>
    <t>Rychlomontážní sada s čerpadlem DN 25/6, pro 1 topný okruh se směšovačem</t>
  </si>
  <si>
    <t>-538189188</t>
  </si>
  <si>
    <t>R7325231</t>
  </si>
  <si>
    <t>Tepelná čerpadla země/voda příslušenství konzoly na stěnu</t>
  </si>
  <si>
    <t>-1505048199</t>
  </si>
  <si>
    <t>955556080</t>
  </si>
  <si>
    <t>733</t>
  </si>
  <si>
    <t>Ústřední vytápění - rozvodné potrubí</t>
  </si>
  <si>
    <t>733221204</t>
  </si>
  <si>
    <t>Potrubí z trubek měděných měkkých spojovaných tvrdým pájením Ø 22/1</t>
  </si>
  <si>
    <t>-1539383187</t>
  </si>
  <si>
    <t>https://podminky.urs.cz/item/CS_URS_2024_01/733221204</t>
  </si>
  <si>
    <t>733223205</t>
  </si>
  <si>
    <t>Potrubí z trubek měděných tvrdých spojovaných tvrdým pájením Ø 28/1,5</t>
  </si>
  <si>
    <t>-935993322</t>
  </si>
  <si>
    <t>https://podminky.urs.cz/item/CS_URS_2024_01/733223205</t>
  </si>
  <si>
    <t>733291101</t>
  </si>
  <si>
    <t>Zkoušky těsnosti potrubí z trubek měděných Ø do 35/1,5</t>
  </si>
  <si>
    <t>-1147454024</t>
  </si>
  <si>
    <t>https://podminky.urs.cz/item/CS_URS_2024_01/733291101</t>
  </si>
  <si>
    <t>22+58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</si>
  <si>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</si>
  <si>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</si>
  <si>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-806305003</t>
  </si>
  <si>
    <t>https://podminky.urs.cz/item/CS_URS_2024_01/733811241</t>
  </si>
  <si>
    <t>733811242</t>
  </si>
  <si>
    <t>Ochrana potrubí termoizolačními trubicemi z pěnového polyetylenu PE přilepenými v příčných a podélných spojích, tloušťky izolace přes 13 do 20 mm, vnitřního průměru izolace DN přes 22 do 45 mm</t>
  </si>
  <si>
    <t>610341871</t>
  </si>
  <si>
    <t>https://podminky.urs.cz/item/CS_URS_2024_01/733811242</t>
  </si>
  <si>
    <t>998733201</t>
  </si>
  <si>
    <t>Přesun hmot pro rozvody potrubí stanovený procentní sazbou z ceny vodorovná dopravní vzdálenost do 50 m základní v objektech výšky do 6 m</t>
  </si>
  <si>
    <t>-967651963</t>
  </si>
  <si>
    <t>https://podminky.urs.cz/item/CS_URS_2024_01/998733201</t>
  </si>
  <si>
    <t>734211113</t>
  </si>
  <si>
    <t>Ventily odvzdušňovací závitové otopných těles PN 6 do 120°C G 3/8</t>
  </si>
  <si>
    <t>1935022794</t>
  </si>
  <si>
    <t>https://podminky.urs.cz/item/CS_URS_2024_01/734211113</t>
  </si>
  <si>
    <t>734221682</t>
  </si>
  <si>
    <t>Ventily regulační závitové hlavice termostatické pro ovládání ventilů PN 10 do 110°C kapalinové otopných těles VK</t>
  </si>
  <si>
    <t>1256272583</t>
  </si>
  <si>
    <t>https://podminky.urs.cz/item/CS_URS_2024_01/734221682</t>
  </si>
  <si>
    <t>734261412</t>
  </si>
  <si>
    <t>Šroubení regulační radiátorové rohové bez vypouštění G 1/2</t>
  </si>
  <si>
    <t>1813948799</t>
  </si>
  <si>
    <t>https://podminky.urs.cz/item/CS_URS_2024_01/734261412</t>
  </si>
  <si>
    <t>734292774</t>
  </si>
  <si>
    <t>Ostatní armatury kulové kohouty PN 42 do 185°C plnoprůtokové vnitřní závit G 1</t>
  </si>
  <si>
    <t>CS ÚRS 2023 02</t>
  </si>
  <si>
    <t>-1966429910</t>
  </si>
  <si>
    <t>https://podminky.urs.cz/item/CS_URS_2023_02/734292774</t>
  </si>
  <si>
    <t>"podlahovka"2</t>
  </si>
  <si>
    <t>R73426171</t>
  </si>
  <si>
    <t>Šroubení radiátorové středové s vypouštěním G 1/2 armatura HM*R</t>
  </si>
  <si>
    <t>432710530</t>
  </si>
  <si>
    <t>734291274</t>
  </si>
  <si>
    <t>Ostatní armatury filtry závitové pro topné a chladicí systémy PN 30 do 110°C přímé s vnitřními závity a integrovaným magnetem G 1</t>
  </si>
  <si>
    <t>601161396</t>
  </si>
  <si>
    <t>https://podminky.urs.cz/item/CS_URS_2024_01/734291274</t>
  </si>
  <si>
    <t>734292715</t>
  </si>
  <si>
    <t>Ostatní armatury kulové kohouty PN 42 do 185°C přímé vnitřní závit G 1</t>
  </si>
  <si>
    <t>-711277498</t>
  </si>
  <si>
    <t>https://podminky.urs.cz/item/CS_URS_2024_01/734292715</t>
  </si>
  <si>
    <t>734291314</t>
  </si>
  <si>
    <t>Ostatní armatury absorpční odlučovače vzduchu PN 10 do 120°C přímé s vnitřními závity G 1</t>
  </si>
  <si>
    <t>2094933339</t>
  </si>
  <si>
    <t>https://podminky.urs.cz/item/CS_URS_2024_01/734291314</t>
  </si>
  <si>
    <t>R73429</t>
  </si>
  <si>
    <t>Ostatní armatury návarek pro osazení snímače tlaku, manometr kohout s možností odpouštění tlaku, vnitřní závit G 1/2</t>
  </si>
  <si>
    <t>kpl</t>
  </si>
  <si>
    <t>-1270411405</t>
  </si>
  <si>
    <t>R734292</t>
  </si>
  <si>
    <t>Ostatní armatury kulové kohouty G 3/4 k expanzomatům</t>
  </si>
  <si>
    <t>-1037674563</t>
  </si>
  <si>
    <t>-287460433</t>
  </si>
  <si>
    <t>735</t>
  </si>
  <si>
    <t>Ústřední vytápění - otopná tělesa</t>
  </si>
  <si>
    <t>735152575</t>
  </si>
  <si>
    <t>Otopná tělesa panelová VK dvoudesková PN 1,0 MPa, T do 110°C se dvěma přídavnými přestupními plochami výšky tělesa 600 mm stavební délky / výkonu 800 mm / 1343 W</t>
  </si>
  <si>
    <t>1557944848</t>
  </si>
  <si>
    <t>https://podminky.urs.cz/item/CS_URS_2024_01/735152575</t>
  </si>
  <si>
    <t>735152579</t>
  </si>
  <si>
    <t>Otopná tělesa panelová VK dvoudesková PN 1,0 MPa, T do 110°C se dvěma přídavnými přestupními plochami výšky tělesa 600 mm stavební délky / výkonu 1200 mm / 2015 W</t>
  </si>
  <si>
    <t>2070363614</t>
  </si>
  <si>
    <t>https://podminky.urs.cz/item/CS_URS_2024_01/735152579</t>
  </si>
  <si>
    <t>735164261</t>
  </si>
  <si>
    <t>Otopná tělesa trubková přímotopná elektrická na stěnu výšky tělesa 1500 mm, délky 595 mm</t>
  </si>
  <si>
    <t>-2111225917</t>
  </si>
  <si>
    <t>https://podminky.urs.cz/item/CS_URS_2024_01/735164261</t>
  </si>
  <si>
    <t>735164272</t>
  </si>
  <si>
    <t>Otopná tělesa trubková přímotopná elektrická na stěnu výšky tělesa 1810 mm, délky 600 mm</t>
  </si>
  <si>
    <t>2005686379</t>
  </si>
  <si>
    <t>https://podminky.urs.cz/item/CS_URS_2024_01/735164272</t>
  </si>
  <si>
    <t>735164273</t>
  </si>
  <si>
    <t>Otopná tělesa trubková přímotopná elektrická na stěnu výšky tělesa 1810 mm, délky 750 mm</t>
  </si>
  <si>
    <t>-2100327651</t>
  </si>
  <si>
    <t>https://podminky.urs.cz/item/CS_URS_2024_01/735164273</t>
  </si>
  <si>
    <t>735191905</t>
  </si>
  <si>
    <t>Ostatní opravy otopných těles odvzdušnění tělesa</t>
  </si>
  <si>
    <t>-476000183</t>
  </si>
  <si>
    <t>https://podminky.urs.cz/item/CS_URS_2024_01/735191905</t>
  </si>
  <si>
    <t>735191910</t>
  </si>
  <si>
    <t>Ostatní opravy otopných těles napuštění vody do otopného systému včetně potrubí (bez kotle a ohříváků) otopných těles</t>
  </si>
  <si>
    <t>-878808081</t>
  </si>
  <si>
    <t>https://podminky.urs.cz/item/CS_URS_2024_01/735191910</t>
  </si>
  <si>
    <t>735511007</t>
  </si>
  <si>
    <t>Trubkové teplovodní podlahové vytápění rozvod v systémové desce potrubí polyethylen PE-Xa rozvodné potrubí 17x2 mm, rozteč 100 mm</t>
  </si>
  <si>
    <t>847514840</t>
  </si>
  <si>
    <t>https://podminky.urs.cz/item/CS_URS_2024_01/735511007</t>
  </si>
  <si>
    <t>61,82+30,12+10,4</t>
  </si>
  <si>
    <t>735511010</t>
  </si>
  <si>
    <t>Trubkové teplovodní podlahové vytápění rozvod v systémové desce potrubí polyethylen PE-Xa rozvodné potrubí 17x2 mm, rozteč 150 mm</t>
  </si>
  <si>
    <t>-935009700</t>
  </si>
  <si>
    <t>https://podminky.urs.cz/item/CS_URS_2024_01/735511010</t>
  </si>
  <si>
    <t>49,17+48,14+60,8+42,4+67,98+71,05+29,86+91,52+96,73+89,99+87,6+87,74</t>
  </si>
  <si>
    <t>735511011</t>
  </si>
  <si>
    <t>Trubkové teplovodní podlahové vytápění rozvod v systémové desce potrubí polyethylen PE-Xa rozvodné potrubí 17x2 mm, rozteč 250 mm</t>
  </si>
  <si>
    <t>1216022999</t>
  </si>
  <si>
    <t>https://podminky.urs.cz/item/CS_URS_2024_01/735511011</t>
  </si>
  <si>
    <t>83,42+87,03</t>
  </si>
  <si>
    <t>735511039</t>
  </si>
  <si>
    <t>Trubkové teplovodní podlahové vytápění rozvod s přichycením ke kari síti kari síť uchycovací klipy</t>
  </si>
  <si>
    <t>1405395826</t>
  </si>
  <si>
    <t>https://podminky.urs.cz/item/CS_URS_2024_01/735511039</t>
  </si>
  <si>
    <t>"příchytky pro trubky k systémové folii"2500</t>
  </si>
  <si>
    <t>735511054</t>
  </si>
  <si>
    <t>Trubkové teplovodní podlahové vytápění rozvod s uchycením ve vodící liště vodící lišta, D potrubí 18 mm</t>
  </si>
  <si>
    <t>1467460277</t>
  </si>
  <si>
    <t>https://podminky.urs.cz/item/CS_URS_2024_01/735511054</t>
  </si>
  <si>
    <t>735511061</t>
  </si>
  <si>
    <t>Trubkové teplovodní podlahové vytápění doplňkové prvky krycí PE fólie</t>
  </si>
  <si>
    <t>1455772044</t>
  </si>
  <si>
    <t>https://podminky.urs.cz/item/CS_URS_2024_01/735511061</t>
  </si>
  <si>
    <t>735511062</t>
  </si>
  <si>
    <t>Trubkové teplovodní podlahové vytápění doplňkové prvky okrajový izolační pruh</t>
  </si>
  <si>
    <t>1763420447</t>
  </si>
  <si>
    <t>https://podminky.urs.cz/item/CS_URS_2024_01/735511062</t>
  </si>
  <si>
    <t>735511063</t>
  </si>
  <si>
    <t>Trubkové teplovodní podlahové vytápění doplňkové prvky ochranná trubka</t>
  </si>
  <si>
    <t>-1708505405</t>
  </si>
  <si>
    <t>https://podminky.urs.cz/item/CS_URS_2024_01/735511063</t>
  </si>
  <si>
    <t>735511064</t>
  </si>
  <si>
    <t>Trubkové teplovodní podlahové vytápění doplňkové prvky spárový (dilatační) profil</t>
  </si>
  <si>
    <t>-455680375</t>
  </si>
  <si>
    <t>https://podminky.urs.cz/item/CS_URS_2024_01/735511064</t>
  </si>
  <si>
    <t>735511089</t>
  </si>
  <si>
    <t>Trubkové teplovodní podlahové vytápění rozdělovače mosazné s průtokoměry desítiokruhové</t>
  </si>
  <si>
    <t>297212983</t>
  </si>
  <si>
    <t>https://podminky.urs.cz/item/CS_URS_2024_01/735511089</t>
  </si>
  <si>
    <t>735511105</t>
  </si>
  <si>
    <t>Trubkové teplovodní podlahové vytápění skříně rozdělovače pod omítku, pro rozdělovač s počtem okruhů 8-12</t>
  </si>
  <si>
    <t>2126481921</t>
  </si>
  <si>
    <t>https://podminky.urs.cz/item/CS_URS_2024_01/735511105</t>
  </si>
  <si>
    <t>735511136</t>
  </si>
  <si>
    <t>Trubkové teplovodní podlahové vytápění sada pro připojení měřiče tepla</t>
  </si>
  <si>
    <t>766528659</t>
  </si>
  <si>
    <t>https://podminky.urs.cz/item/CS_URS_2024_01/735511136</t>
  </si>
  <si>
    <t>735511138</t>
  </si>
  <si>
    <t>Trubkové teplovodní podlahové vytápění připojovací šroubení rozdělovače, potrubí 17x2,0 mm</t>
  </si>
  <si>
    <t>-12735939</t>
  </si>
  <si>
    <t>https://podminky.urs.cz/item/CS_URS_2024_01/735511138</t>
  </si>
  <si>
    <t>735511142</t>
  </si>
  <si>
    <t>Trubkové teplovodní podlahové vytápění regulační zařízení prostorový termostat programovatelný</t>
  </si>
  <si>
    <t>269036722</t>
  </si>
  <si>
    <t>https://podminky.urs.cz/item/CS_URS_2024_01/735511142</t>
  </si>
  <si>
    <t>-1208604204</t>
  </si>
  <si>
    <t>"ovládací jednotka s čidlem vlhkosti"1</t>
  </si>
  <si>
    <t>735511143</t>
  </si>
  <si>
    <t>Trubkové teplovodní podlahové vytápění regulační zařízení elektrotermická hlavice</t>
  </si>
  <si>
    <t>-413260588</t>
  </si>
  <si>
    <t>https://podminky.urs.cz/item/CS_URS_2023_02/735511143</t>
  </si>
  <si>
    <t>735511144</t>
  </si>
  <si>
    <t>Trubkové teplovodní podlahové vytápění regulační zařízení elektronický rozvaděč</t>
  </si>
  <si>
    <t>848523378</t>
  </si>
  <si>
    <t>https://podminky.urs.cz/item/CS_URS_2024_01/735511144</t>
  </si>
  <si>
    <t>735890109</t>
  </si>
  <si>
    <t>Elektrická topná tělesa (tyče) pro kombinované vytápění s integrovaným regulátorem teploty, o výkonu 1000 W</t>
  </si>
  <si>
    <t>-847386179</t>
  </si>
  <si>
    <t>https://podminky.urs.cz/item/CS_URS_2024_01/735890109</t>
  </si>
  <si>
    <t>735511009</t>
  </si>
  <si>
    <t>Trubkové teplovodní podlahové vytápění rozvod v systémové desce systémová deska bez tepelné izolace, výšky 20 až 24 mm</t>
  </si>
  <si>
    <t>82996405</t>
  </si>
  <si>
    <t>https://podminky.urs.cz/item/CS_URS_2024_01/735511009</t>
  </si>
  <si>
    <t>998735201</t>
  </si>
  <si>
    <t>Přesun hmot pro otopná tělesa stanovený procentní sazbou (%) z ceny vodorovná dopravní vzdálenost do 50 m základní v objektech výšky do 6 m</t>
  </si>
  <si>
    <t>-1108425132</t>
  </si>
  <si>
    <t>https://podminky.urs.cz/item/CS_URS_2024_01/998735201</t>
  </si>
  <si>
    <t>-779346012</t>
  </si>
  <si>
    <t>SO 01.4.d - Elektro silnoproud</t>
  </si>
  <si>
    <t>D1 - MONTÁŽE ELEKTROINSTALACE (zásuvkové, motorové rozvody, elektrorozvody pro topení a MaR)</t>
  </si>
  <si>
    <t>D2 - STAVEBNÍ PRÁCE ELEKTROINSTALACE (zásuvkové, motorové rozvody, elektrorozvody pro topení a MaR)</t>
  </si>
  <si>
    <t>D3 - ZEMNÍ PRÁCE ELEKTROINSTALACE (zásuvkové, motorové rozvody, elektrorozvody pro topení a MaR)</t>
  </si>
  <si>
    <t>D4 - MATERIÁLY ELEKTROINSTALACE (zásuvkové, motorové rozvody, elektrorozvody pro topení a MaR)</t>
  </si>
  <si>
    <t>D5 - MONTÁŽE ELEKTROINSTALACE (světelné rozvody)</t>
  </si>
  <si>
    <t>D6 - STAVEBNÍ PRÁCE ELEKTROINSTALACE (světelné rozvody)</t>
  </si>
  <si>
    <t>D7 - ZEMNÍ PRÁCE ELEKTROINSTALACE (světelné rozvody)</t>
  </si>
  <si>
    <t>D8 - MATERIÁLY ELEKTROINSTALACE (světelné rozvody)</t>
  </si>
  <si>
    <t>D9 - MONTÁŽE OCHRANA PŘED BLESKEM</t>
  </si>
  <si>
    <t>D10 - ZEMNÍ PRÁCE OCHRANA PŘED BLESKEM</t>
  </si>
  <si>
    <t>D11 - MATERIÁLY OCHRANA PŘED BLESKEM</t>
  </si>
  <si>
    <t>D12 - MONTÁŽE RMS1.1,2,3</t>
  </si>
  <si>
    <t>D13 - MATERIÁLY RMS1.1,2,3</t>
  </si>
  <si>
    <t>D14 - PROJEKTOVÁ DOKUMENTACE SKUT.STAVU, REVIZNÍ ZPRÁVA</t>
  </si>
  <si>
    <t>D15 - MONTÁŽE NABÍJECÍ STANICE WALLBOX</t>
  </si>
  <si>
    <t>D16 - ZEMNÍ PRÁCE NABÍJECÍ STANICE WALLBOX</t>
  </si>
  <si>
    <t>D17 - MATERIÁLY NABÍJECÍ STANICE WALLBOX</t>
  </si>
  <si>
    <t>MONTÁŽE ELEKTROINSTALACE (zásuvkové, motorové rozvody, elektrorozvody pro topení a MaR)</t>
  </si>
  <si>
    <t>Pol1</t>
  </si>
  <si>
    <t>osazení rozvaděče RE IP43/IP20 900x900x250mm do připraveného otvoru</t>
  </si>
  <si>
    <t>Pol2</t>
  </si>
  <si>
    <t>rozvaděč RE OCEP IP43/IP20 900x900x250mm Z</t>
  </si>
  <si>
    <t>Pol3</t>
  </si>
  <si>
    <t>kabel CYKY 4Jx50 PU</t>
  </si>
  <si>
    <t>Pol4</t>
  </si>
  <si>
    <t>drát FeZn 8-10mm VU</t>
  </si>
  <si>
    <t>Pol5</t>
  </si>
  <si>
    <t>kabel CYKY 4Jx10 VU</t>
  </si>
  <si>
    <t>Pol6</t>
  </si>
  <si>
    <t>kabel CYKY 3Jx1,5 VU</t>
  </si>
  <si>
    <t>Pol7</t>
  </si>
  <si>
    <t>trubka korugovaná, ohebná, 50/41mm VU</t>
  </si>
  <si>
    <t>Pol8</t>
  </si>
  <si>
    <t>zásuvka poloz. 10/16A/250V 2P+Z bílá IP20 komplet (typ viz parametry v TZ)</t>
  </si>
  <si>
    <t>Pol9</t>
  </si>
  <si>
    <t>zásuvka poloz. 10/16A/250V 2P+Z bílá IP20 komplet s př.ochr.(typ viz parametry v TZ)</t>
  </si>
  <si>
    <t>Pol10</t>
  </si>
  <si>
    <t>1xzásuvka poloz. 10/16A/250V 2P+Z bílá IP20 komplet + 1x s př.ochr.(typ viz parametry v TZ)</t>
  </si>
  <si>
    <t>Pol11</t>
  </si>
  <si>
    <t>2xzásuvka poloz. 10/16A/250V 2P+Z bílá IP20 komplet + 1x s př.ochr.(typ viz parametry v TZ)</t>
  </si>
  <si>
    <t>Pol12</t>
  </si>
  <si>
    <t>4xzásuvka poloz. 10/16A/250V 2P+Z bílá IP20 komplet + 1x s př.ochr.(typ viz parametry v TZ)</t>
  </si>
  <si>
    <t>Pol13</t>
  </si>
  <si>
    <t>zásuvka 10/16A/250V 2P+Z bílá IP44 p.o.s manžetou (typ viz parametry v TZ)</t>
  </si>
  <si>
    <t>Pol14</t>
  </si>
  <si>
    <t>zásuvka 10/16A/250V 2P+Z bílá IP44 p.o.s manžetou a př.ochranou (typ viz parametry v TZ)</t>
  </si>
  <si>
    <t>Pol15</t>
  </si>
  <si>
    <t>zásuvka 400V/16A IP44 na povrch</t>
  </si>
  <si>
    <t>Pol16</t>
  </si>
  <si>
    <t>čas.spínač do krabice 230V/16A</t>
  </si>
  <si>
    <t>Pol17</t>
  </si>
  <si>
    <t>tlačítko TOTAL stop IP55 s krycím sklem</t>
  </si>
  <si>
    <t>Pol18</t>
  </si>
  <si>
    <t>protipožární ucpávka vrstvená</t>
  </si>
  <si>
    <t>Pol19</t>
  </si>
  <si>
    <t>kabel 1-CXKH-R-J BCAS1DO 3x1,5 PU</t>
  </si>
  <si>
    <t>Pol20</t>
  </si>
  <si>
    <t>kabel CYKY 3Jx1,5 PU</t>
  </si>
  <si>
    <t>Pol21</t>
  </si>
  <si>
    <t>kabel CYKY 3Jx2,5 PU</t>
  </si>
  <si>
    <t>Pol22</t>
  </si>
  <si>
    <t>kabel CYKY 5Jx1,5 PU</t>
  </si>
  <si>
    <t>Pol23</t>
  </si>
  <si>
    <t>kabel CYKY 5Jx2,5 PU</t>
  </si>
  <si>
    <t>Pol24</t>
  </si>
  <si>
    <t>kabel CYKY 5Jx6 PU</t>
  </si>
  <si>
    <t>Pol25</t>
  </si>
  <si>
    <t>kabel SYKFY 2x2x0,5 PU</t>
  </si>
  <si>
    <t>Pol26</t>
  </si>
  <si>
    <t>kabel CYKY 5Jx10 PU</t>
  </si>
  <si>
    <t>Pol27</t>
  </si>
  <si>
    <t>kabel SYKFY 5x2x0,5 PU</t>
  </si>
  <si>
    <t>Pol28</t>
  </si>
  <si>
    <t>vodič CY 4 žl/zel. PU</t>
  </si>
  <si>
    <t>Pol29</t>
  </si>
  <si>
    <t>vodič CY 16 žl/zel. PU</t>
  </si>
  <si>
    <t>Pol30</t>
  </si>
  <si>
    <t>ukončení vodiče do 16mm2</t>
  </si>
  <si>
    <t>Pol31</t>
  </si>
  <si>
    <t>kabelový žlab drátěný, pozinkovaný 50x50mm(vč,spojek,koncovek…) PU v podhledu</t>
  </si>
  <si>
    <t>Pol32</t>
  </si>
  <si>
    <t>lišta PVC 25x22mm PU vč.příchytek</t>
  </si>
  <si>
    <t>Pol33</t>
  </si>
  <si>
    <t>trubka ohebná 320N 20mm světle šedá</t>
  </si>
  <si>
    <t>Pol34</t>
  </si>
  <si>
    <t>trubka pevná 320N 1563KA 63mm PU</t>
  </si>
  <si>
    <t>Pol35</t>
  </si>
  <si>
    <t>průchodka pro hydroizolace (prostup na střechu)</t>
  </si>
  <si>
    <t>Pol36</t>
  </si>
  <si>
    <t>krabice přístrojová, odbočná, kruhová 68mm, spojovací, do duté, cih.stěny IP20</t>
  </si>
  <si>
    <t>Pol37</t>
  </si>
  <si>
    <t>krabice přístrojová, odbočná, 2xkruhová 68mm, spojená, do duté, cih. stěny IP20</t>
  </si>
  <si>
    <t>Pol38</t>
  </si>
  <si>
    <t>krabice přístrojová, odbočná, 3xkruhová 68mm, spojená, do duté, cih. stěny IP20</t>
  </si>
  <si>
    <t>Pol39</t>
  </si>
  <si>
    <t>krabice přístrojová, odbočná, 5xkruhová 68mm, spojená, do duté, cih. stěny IP20</t>
  </si>
  <si>
    <t>Pol40</t>
  </si>
  <si>
    <t>krabice odbočná, prázdná, do 4mm2 IP54</t>
  </si>
  <si>
    <t>Pol41</t>
  </si>
  <si>
    <t>krabice sporáková vč.svorkovnice do 5x2,5 IP20</t>
  </si>
  <si>
    <t>Pol42</t>
  </si>
  <si>
    <t>svorka pružinová zaklapovací 5x1,5-4 mm2</t>
  </si>
  <si>
    <t>Pol43</t>
  </si>
  <si>
    <t>ukončení kabelů do 5x4</t>
  </si>
  <si>
    <t>D2</t>
  </si>
  <si>
    <t>STAVEBNÍ PRÁCE ELEKTROINSTALACE (zásuvkové, motorové rozvody, elektrorozvody pro topení a MaR)</t>
  </si>
  <si>
    <t>Pol44</t>
  </si>
  <si>
    <t>vyvrtání otvoru do R=60mm tl.do 600mm v cih.zdi</t>
  </si>
  <si>
    <t>Pol45</t>
  </si>
  <si>
    <t>vyřezání otvoru pro krabice 68mm</t>
  </si>
  <si>
    <t>Pol46</t>
  </si>
  <si>
    <t>vyřezání spáry ve zdi cihla/tvár.do hl.30mm š.do 30mm</t>
  </si>
  <si>
    <t>Pol47</t>
  </si>
  <si>
    <t>zapravení maltou spáry ve zdi cihla/tvár.do hl.30mm š.do 30mm</t>
  </si>
  <si>
    <t>Pol48</t>
  </si>
  <si>
    <t>vyřezání spáry ve zdi cihla/tvár.do hl.30mm š.do 70mm</t>
  </si>
  <si>
    <t>Pol49</t>
  </si>
  <si>
    <t>zapravení maltou spáry ve zdi cihla/tvár.do hl.30mm š.do 70mm</t>
  </si>
  <si>
    <t>D3</t>
  </si>
  <si>
    <t>ZEMNÍ PRÁCE ELEKTROINSTALACE (zásuvkové, motorové rozvody, elektrorozvody pro topení a MaR)</t>
  </si>
  <si>
    <t>Pol50</t>
  </si>
  <si>
    <t>výkop rýhy š.35x80cm, tř.3</t>
  </si>
  <si>
    <t>Pol51</t>
  </si>
  <si>
    <t>zákoz rýhy š.35x80cm, tř.3</t>
  </si>
  <si>
    <t>Pol52</t>
  </si>
  <si>
    <t>úprava terénu</t>
  </si>
  <si>
    <t>D4</t>
  </si>
  <si>
    <t>MATERIÁLY ELEKTROINSTALACE (zásuvkové, motorové rozvody, elektrorozvody pro topení a MaR)</t>
  </si>
  <si>
    <t>Pol377</t>
  </si>
  <si>
    <t>Pol378</t>
  </si>
  <si>
    <t>kabel CYKY 4Jx50</t>
  </si>
  <si>
    <t>Pol379</t>
  </si>
  <si>
    <t>drát FeZn 10mm (24,8kg)</t>
  </si>
  <si>
    <t>Pol380</t>
  </si>
  <si>
    <t>kabel CYKY 4Jx10</t>
  </si>
  <si>
    <t>Pol381</t>
  </si>
  <si>
    <t>kabel CYKY 3Jx1,5</t>
  </si>
  <si>
    <t>Pol382</t>
  </si>
  <si>
    <t>trubka korugovaná, ohebná, 50/41mm PU</t>
  </si>
  <si>
    <t>Pol383</t>
  </si>
  <si>
    <t>Pol384</t>
  </si>
  <si>
    <t>Pol385</t>
  </si>
  <si>
    <t>Pol386</t>
  </si>
  <si>
    <t>Pol387</t>
  </si>
  <si>
    <t>Pol388</t>
  </si>
  <si>
    <t>Pol389</t>
  </si>
  <si>
    <t>Pol390</t>
  </si>
  <si>
    <t>Pol391</t>
  </si>
  <si>
    <t>Pol392</t>
  </si>
  <si>
    <t>Pol393</t>
  </si>
  <si>
    <t>kabel 1-CXKH-R-J BCAS1DO 3x1,5</t>
  </si>
  <si>
    <t>Pol394</t>
  </si>
  <si>
    <t>kabel CYKY 3Jx2,5</t>
  </si>
  <si>
    <t>Pol395</t>
  </si>
  <si>
    <t>kabel CYKY 5Jx1,5</t>
  </si>
  <si>
    <t>Pol396</t>
  </si>
  <si>
    <t>kabel CYKY 5Jx2,5</t>
  </si>
  <si>
    <t>Pol397</t>
  </si>
  <si>
    <t>kabel CYKY 5Jx6</t>
  </si>
  <si>
    <t>Pol398</t>
  </si>
  <si>
    <t>kabel SYKFY 2x2x0,5</t>
  </si>
  <si>
    <t>Pol399</t>
  </si>
  <si>
    <t>kabel CYKY 5Jx10</t>
  </si>
  <si>
    <t>Pol400</t>
  </si>
  <si>
    <t>kabel SYKFY 5x2x0,5</t>
  </si>
  <si>
    <t>Pol401</t>
  </si>
  <si>
    <t>Pol402</t>
  </si>
  <si>
    <t>Pol403</t>
  </si>
  <si>
    <t>Pol404</t>
  </si>
  <si>
    <t>Pol405</t>
  </si>
  <si>
    <t>Pol406</t>
  </si>
  <si>
    <t>Pol407</t>
  </si>
  <si>
    <t>podružný materiál (šroubky, příchytky, sponky, sádra...)</t>
  </si>
  <si>
    <t>sada</t>
  </si>
  <si>
    <t>D5</t>
  </si>
  <si>
    <t>MONTÁŽE ELEKTROINSTALACE (světelné rozvody)</t>
  </si>
  <si>
    <t>Pol93</t>
  </si>
  <si>
    <t>spínač bílý plast řaz.1 IP20 komplet PO (typ viz parametry v TZ)</t>
  </si>
  <si>
    <t>Pol94</t>
  </si>
  <si>
    <t>přepínač bílý plast řaz.5 IP20 komplet (typ viz parametry v TZ)</t>
  </si>
  <si>
    <t>Pol408</t>
  </si>
  <si>
    <t>přepínač bílý plast řaz.1 IP44 komplet PO s ochr.manžetou (viz parametry v TZ)</t>
  </si>
  <si>
    <t>Pol409</t>
  </si>
  <si>
    <t>přepínač bílý plast řaz.6 IP44 komplet PO s ochr.manžetou (viz parametry v TZ)</t>
  </si>
  <si>
    <t>Pol410</t>
  </si>
  <si>
    <t>přepínač bílý plast řaz.7 IP44 komplet PO s ochr.manžetou (viz parametry v TZ)</t>
  </si>
  <si>
    <t>Pol98</t>
  </si>
  <si>
    <t>pohybové čidlo venkovní 180st.IP44</t>
  </si>
  <si>
    <t>Pol99</t>
  </si>
  <si>
    <t>pohybové čidlo vnitřní stropní 360st. IP20</t>
  </si>
  <si>
    <t>Pol100</t>
  </si>
  <si>
    <t>HA-nástěnné přisazené LED svítidlo, hliník 77cm, 12W/860lmn/4000K/P21 (typ viz parametry v TZ)</t>
  </si>
  <si>
    <t>Pol101</t>
  </si>
  <si>
    <t>HB-nástěnné přisazené LED svítidlo, hliník 102cm, 15W/1020lmn/4000K/P21 (typ viz parametry v TZ)</t>
  </si>
  <si>
    <t>Pol102</t>
  </si>
  <si>
    <t>HC-nástěnné přisazené LED svítidlo, hliník 47cm, 7W/510lmn/4000K/P21 (typ viz parametry v TZ)</t>
  </si>
  <si>
    <t>Pol103</t>
  </si>
  <si>
    <t>M-vestavné LED svítidlo, 26W/3000lmn/4000K/IP54 (typ viz parametry v TZ)</t>
  </si>
  <si>
    <t>Pol104</t>
  </si>
  <si>
    <t>P-vestavné LED svítidlo, 13W/1450lmn/4000K/IP54 (typ viz parametry v TZ)</t>
  </si>
  <si>
    <t>Pol105</t>
  </si>
  <si>
    <t>Q-vestavné LED svítidlo, 19W/1950lmn/4000K/IP54 (typ viz parametry v TZ)</t>
  </si>
  <si>
    <t>Pol106</t>
  </si>
  <si>
    <t>R-přisazené LED svítidlo, 36W/3350lmn/4300K/IP54 (typ viz parametry v TZ)</t>
  </si>
  <si>
    <t>Pol107</t>
  </si>
  <si>
    <t>12m LA-LED pásek 14W/1m/4000K IP68 v AL liště s krytem pro pásek 13mm ( LED v balení 3x5m)</t>
  </si>
  <si>
    <t>Pol108</t>
  </si>
  <si>
    <t>2m LB-LED pásek 14,4W/1m/4000K IP20 v AL liště s krytem pro pásek 10mm+trafo+ovladač</t>
  </si>
  <si>
    <t>Pol109</t>
  </si>
  <si>
    <t>1m LC-LED pásek 14,4W/1m/4000K IP20 v AL liště s krytem pro pásek 10mm+trafo+ovladač</t>
  </si>
  <si>
    <t>Pol110</t>
  </si>
  <si>
    <t>4m LD-LED pásek 14,4W/1m/4000K IP20 v AL liště s krytem pro pásek 10mm+trafo+ovladač</t>
  </si>
  <si>
    <t>Pol111</t>
  </si>
  <si>
    <t>3m LE-LED pásek 14,4W/1m/4000K IP20 v AL liště s krytem pro pásek 10mm+trafo+ovladač</t>
  </si>
  <si>
    <t>Pol112</t>
  </si>
  <si>
    <t>1,5m LF-LED pásek 14,4W/1m/4000K IP20 v AL liště s krytem pro pásek 10mm+trafo+ovladač</t>
  </si>
  <si>
    <t>Pol113</t>
  </si>
  <si>
    <t>2m LG-LED pásek 14,4W/1m/4000K IP20 v AL liště s krytem pro pásek 10mm+trafo+ovladač</t>
  </si>
  <si>
    <t>Pol114</t>
  </si>
  <si>
    <t>K-zahradní sloupek/svítidlo s poh.PIR senzorem 10W/850lmn/3000K IP44 vč.ukotvení do země</t>
  </si>
  <si>
    <t>Pol115</t>
  </si>
  <si>
    <t>V-vestavné venkovní svítidlo zápustné E27/40W s LED Ž8W/650lmn/3000K IP44</t>
  </si>
  <si>
    <t>Pol116</t>
  </si>
  <si>
    <t>kabel CYKY 3Ox1,5 PU</t>
  </si>
  <si>
    <t>Pol117</t>
  </si>
  <si>
    <t>kabel černý 2x0,5 do 50V VU propojení LED pásku a trafa, vč.naletování na LED a přip.k trafu</t>
  </si>
  <si>
    <t>Pol118</t>
  </si>
  <si>
    <t>kabel 12V Norstone CL250 2x2,5 PU</t>
  </si>
  <si>
    <t>Pol119</t>
  </si>
  <si>
    <t>svorka pružinová zaklapovací 3x1,5-4 mm2</t>
  </si>
  <si>
    <t>D6</t>
  </si>
  <si>
    <t>STAVEBNÍ PRÁCE ELEKTROINSTALACE (světelné rozvody)</t>
  </si>
  <si>
    <t>D7</t>
  </si>
  <si>
    <t>ZEMNÍ PRÁCE ELEKTROINSTALACE (světelné rozvody)</t>
  </si>
  <si>
    <t>Pol120</t>
  </si>
  <si>
    <t>lože z písku do rýhy do š.65cm do tl.20cm(rozprostření písku v rýze, vč.naložení a složení)</t>
  </si>
  <si>
    <t>Pol121</t>
  </si>
  <si>
    <t>výstr.červená folie š.33cm</t>
  </si>
  <si>
    <t>D8</t>
  </si>
  <si>
    <t>MATERIÁLY ELEKTROINSTALACE (světelné rozvody)</t>
  </si>
  <si>
    <t>Pol411</t>
  </si>
  <si>
    <t>Pol412</t>
  </si>
  <si>
    <t>Pol413</t>
  </si>
  <si>
    <t>Pol414</t>
  </si>
  <si>
    <t>Pol415</t>
  </si>
  <si>
    <t>Pol416</t>
  </si>
  <si>
    <t>pohybové čidlo venkovní 120st.IP44</t>
  </si>
  <si>
    <t>Pol417</t>
  </si>
  <si>
    <t>Pol418</t>
  </si>
  <si>
    <t>Pol419</t>
  </si>
  <si>
    <t>Pol420</t>
  </si>
  <si>
    <t>Pol421</t>
  </si>
  <si>
    <t>Pol422</t>
  </si>
  <si>
    <t>Pol423</t>
  </si>
  <si>
    <t>Pol424</t>
  </si>
  <si>
    <t>R-přisazené LED svítidlo, 40W/5500lmn/4000K/IP65 (typ viz parametry v TZ)</t>
  </si>
  <si>
    <t>Pol425</t>
  </si>
  <si>
    <t>Pol426</t>
  </si>
  <si>
    <t>Pol427</t>
  </si>
  <si>
    <t>Pol428</t>
  </si>
  <si>
    <t>Pol429</t>
  </si>
  <si>
    <t>Pol430</t>
  </si>
  <si>
    <t>Pol431</t>
  </si>
  <si>
    <t>Pol432</t>
  </si>
  <si>
    <t>Pol433</t>
  </si>
  <si>
    <t>Pol434</t>
  </si>
  <si>
    <t>kabel CYKY 3Ox1,5</t>
  </si>
  <si>
    <t>Pol435</t>
  </si>
  <si>
    <t>Pol436</t>
  </si>
  <si>
    <t>kabel černý 2x0,5 do 50V</t>
  </si>
  <si>
    <t>Pol437</t>
  </si>
  <si>
    <t>kabel 12V Norstone CL250 2x2,5</t>
  </si>
  <si>
    <t>Pol438</t>
  </si>
  <si>
    <t>kabelový žlab drátěný, pozinkovaný 50x50mm</t>
  </si>
  <si>
    <t>Pol439</t>
  </si>
  <si>
    <t>lišta PVC 25x22mm</t>
  </si>
  <si>
    <t>Pol440</t>
  </si>
  <si>
    <t>Pol441</t>
  </si>
  <si>
    <t>Pol442</t>
  </si>
  <si>
    <t>Pol443</t>
  </si>
  <si>
    <t>Pol444</t>
  </si>
  <si>
    <t>Pol445</t>
  </si>
  <si>
    <t>kopaný písek</t>
  </si>
  <si>
    <t>Pol446</t>
  </si>
  <si>
    <t>Pol447</t>
  </si>
  <si>
    <t>D9</t>
  </si>
  <si>
    <t>MONTÁŽE OCHRANA PŘED BLESKEM</t>
  </si>
  <si>
    <t>Pol159</t>
  </si>
  <si>
    <t>vodič AlMgSi 8mm na střeše a svodech PU vč.montáže podpěr vedení</t>
  </si>
  <si>
    <t>Pol160</t>
  </si>
  <si>
    <t>pomocný jímač, vyhnutý drát AlMgSi 8mm délky 0,3-1,1m, vč.svorek</t>
  </si>
  <si>
    <t>Pol161</t>
  </si>
  <si>
    <t>svorka hromosvodová do 2šrouby spojovací</t>
  </si>
  <si>
    <t>Pol162</t>
  </si>
  <si>
    <t>svorka hromosvodová do 2šrouby připojovací UNI</t>
  </si>
  <si>
    <t>Pol163</t>
  </si>
  <si>
    <t>svorka hromosvodová nad 2šrouby zkušební</t>
  </si>
  <si>
    <t>Pol164</t>
  </si>
  <si>
    <t>svorka hromosvodová nad 2šrouby křížová</t>
  </si>
  <si>
    <t>Pol165</t>
  </si>
  <si>
    <t>trubka pevná UV - 750N, pr.32mm PVC, ukotvená ke zdi po 0,5m (35ks příchytek ke zdi)</t>
  </si>
  <si>
    <t>Pol166</t>
  </si>
  <si>
    <t>krabice do zateplení pro SZ 168x168x98mm</t>
  </si>
  <si>
    <t>Pol167</t>
  </si>
  <si>
    <t>štítek označovací</t>
  </si>
  <si>
    <t>Pol168</t>
  </si>
  <si>
    <t>tvarování pomocných jímačů</t>
  </si>
  <si>
    <t>Pol169</t>
  </si>
  <si>
    <t>pásek FeZn 30/4mm VU</t>
  </si>
  <si>
    <t>Pol170</t>
  </si>
  <si>
    <t>svorka spojovací drát-pásek do 2šrouby, vč.nátěru v zemi</t>
  </si>
  <si>
    <t>Pol171</t>
  </si>
  <si>
    <t>pasivní ochrana, nátěr svorek v zemi</t>
  </si>
  <si>
    <t>D10</t>
  </si>
  <si>
    <t>ZEMNÍ PRÁCE OCHRANA PŘED BLESKEM</t>
  </si>
  <si>
    <t>Pol172</t>
  </si>
  <si>
    <t>výkop rýhy š.35x70cm, tř.3</t>
  </si>
  <si>
    <t>Pol173</t>
  </si>
  <si>
    <t>zákoz rýhy š.35x70cm, tř.3</t>
  </si>
  <si>
    <t>Pol174</t>
  </si>
  <si>
    <t>D11</t>
  </si>
  <si>
    <t>MATERIÁLY OCHRANA PŘED BLESKEM</t>
  </si>
  <si>
    <t>Pol448</t>
  </si>
  <si>
    <t>vodič AlMgSi 8mm (13kg)</t>
  </si>
  <si>
    <t>398</t>
  </si>
  <si>
    <t>Pol449</t>
  </si>
  <si>
    <t>podpěra vedení na ploché střechy plast-štěrk</t>
  </si>
  <si>
    <t>400</t>
  </si>
  <si>
    <t>Pol450</t>
  </si>
  <si>
    <t>402</t>
  </si>
  <si>
    <t>Pol451</t>
  </si>
  <si>
    <t>404</t>
  </si>
  <si>
    <t>Pol452</t>
  </si>
  <si>
    <t>406</t>
  </si>
  <si>
    <t>Pol453</t>
  </si>
  <si>
    <t>408</t>
  </si>
  <si>
    <t>Pol454</t>
  </si>
  <si>
    <t>410</t>
  </si>
  <si>
    <t>412</t>
  </si>
  <si>
    <t>Pol455</t>
  </si>
  <si>
    <t>414</t>
  </si>
  <si>
    <t>Pol456</t>
  </si>
  <si>
    <t>pásek FeZn 30/4mm (88,7kg)</t>
  </si>
  <si>
    <t>416</t>
  </si>
  <si>
    <t>Pol457</t>
  </si>
  <si>
    <t>drát FeZn 8mm (2kg)</t>
  </si>
  <si>
    <t>418</t>
  </si>
  <si>
    <t>420</t>
  </si>
  <si>
    <t>Pol458</t>
  </si>
  <si>
    <t>svorka spojovací drát-pásek do 2šrouby</t>
  </si>
  <si>
    <t>422</t>
  </si>
  <si>
    <t>Pol459</t>
  </si>
  <si>
    <t>podružný materiál (hmoždinky, šrouby...)</t>
  </si>
  <si>
    <t>424</t>
  </si>
  <si>
    <t>D12</t>
  </si>
  <si>
    <t>MONTÁŽE RMS1.1,2,3</t>
  </si>
  <si>
    <t>Pol188</t>
  </si>
  <si>
    <t>skříňový OCEP rozvaděč na povrch IP30 komplet š.600xv2050xhl.400mm (vývodky vrchem)</t>
  </si>
  <si>
    <t>426</t>
  </si>
  <si>
    <t>Pol189</t>
  </si>
  <si>
    <t>HOP ochranná přípojnice do 16mm2</t>
  </si>
  <si>
    <t>428</t>
  </si>
  <si>
    <t>Pol190</t>
  </si>
  <si>
    <t>propojovací systém 63A/3L 10kA</t>
  </si>
  <si>
    <t>430</t>
  </si>
  <si>
    <t>Pol191</t>
  </si>
  <si>
    <t>vypínač 63-3+vypínací spoušť 230V</t>
  </si>
  <si>
    <t>432</t>
  </si>
  <si>
    <t>Pol192</t>
  </si>
  <si>
    <t>vypínač 32-3+vypínací spoušť 230V</t>
  </si>
  <si>
    <t>434</t>
  </si>
  <si>
    <t>Pol193</t>
  </si>
  <si>
    <t>přepěťová ochrana B+C/4</t>
  </si>
  <si>
    <t>436</t>
  </si>
  <si>
    <t>Pol194</t>
  </si>
  <si>
    <t>odpojovač vel.OPV10+poj.25AgG</t>
  </si>
  <si>
    <t>438</t>
  </si>
  <si>
    <t>Pol195</t>
  </si>
  <si>
    <t>nouzový modul 230V-25W-1hod</t>
  </si>
  <si>
    <t>440</t>
  </si>
  <si>
    <t>Pol196</t>
  </si>
  <si>
    <t>chránič 40-4-030/G/A</t>
  </si>
  <si>
    <t>442</t>
  </si>
  <si>
    <t>Pol197</t>
  </si>
  <si>
    <t>chránič 40-4-030</t>
  </si>
  <si>
    <t>444</t>
  </si>
  <si>
    <t>Pol198</t>
  </si>
  <si>
    <t>trafo 230V/12V/300W na DIN</t>
  </si>
  <si>
    <t>446</t>
  </si>
  <si>
    <t>Pol199</t>
  </si>
  <si>
    <t>jistič B10/1 10kA</t>
  </si>
  <si>
    <t>448</t>
  </si>
  <si>
    <t>Pol200</t>
  </si>
  <si>
    <t>jistič B16/1 10kA</t>
  </si>
  <si>
    <t>450</t>
  </si>
  <si>
    <t>Pol201</t>
  </si>
  <si>
    <t>jistič B16/3 10kA</t>
  </si>
  <si>
    <t>452</t>
  </si>
  <si>
    <t>Pol202</t>
  </si>
  <si>
    <t>jistič B20/3 10kA</t>
  </si>
  <si>
    <t>454</t>
  </si>
  <si>
    <t>Pol203</t>
  </si>
  <si>
    <t>jistič B25/3 10kA</t>
  </si>
  <si>
    <t>456</t>
  </si>
  <si>
    <t>Pol204</t>
  </si>
  <si>
    <t>jistič B32/3 10kA</t>
  </si>
  <si>
    <t>458</t>
  </si>
  <si>
    <t>Pol205</t>
  </si>
  <si>
    <t>roční spínačky 230V-16A na DIN</t>
  </si>
  <si>
    <t>460</t>
  </si>
  <si>
    <t>Pol206</t>
  </si>
  <si>
    <t>pomocná sběrnice N 15</t>
  </si>
  <si>
    <t>462</t>
  </si>
  <si>
    <t>Pol207</t>
  </si>
  <si>
    <t>zapojená svorka RS2,5</t>
  </si>
  <si>
    <t>464</t>
  </si>
  <si>
    <t>Pol208</t>
  </si>
  <si>
    <t>zapojená svorka RS16</t>
  </si>
  <si>
    <t>466</t>
  </si>
  <si>
    <t>D13</t>
  </si>
  <si>
    <t>MATERIÁLY RMS1.1,2,3</t>
  </si>
  <si>
    <t>Pol460</t>
  </si>
  <si>
    <t>468</t>
  </si>
  <si>
    <t>470</t>
  </si>
  <si>
    <t>Pol461</t>
  </si>
  <si>
    <t>472</t>
  </si>
  <si>
    <t>Pol462</t>
  </si>
  <si>
    <t>474</t>
  </si>
  <si>
    <t>Pol463</t>
  </si>
  <si>
    <t>476</t>
  </si>
  <si>
    <t>Pol464</t>
  </si>
  <si>
    <t>478</t>
  </si>
  <si>
    <t>Pol465</t>
  </si>
  <si>
    <t>480</t>
  </si>
  <si>
    <t>Pol466</t>
  </si>
  <si>
    <t>482</t>
  </si>
  <si>
    <t>Pol467</t>
  </si>
  <si>
    <t>484</t>
  </si>
  <si>
    <t>Pol468</t>
  </si>
  <si>
    <t>486</t>
  </si>
  <si>
    <t>Pol469</t>
  </si>
  <si>
    <t>488</t>
  </si>
  <si>
    <t>Pol470</t>
  </si>
  <si>
    <t>490</t>
  </si>
  <si>
    <t>Pol471</t>
  </si>
  <si>
    <t>492</t>
  </si>
  <si>
    <t>Pol472</t>
  </si>
  <si>
    <t>494</t>
  </si>
  <si>
    <t>Pol473</t>
  </si>
  <si>
    <t>496</t>
  </si>
  <si>
    <t>Pol474</t>
  </si>
  <si>
    <t>498</t>
  </si>
  <si>
    <t>Pol475</t>
  </si>
  <si>
    <t>500</t>
  </si>
  <si>
    <t>Pol476</t>
  </si>
  <si>
    <t>502</t>
  </si>
  <si>
    <t>Pol477</t>
  </si>
  <si>
    <t>504</t>
  </si>
  <si>
    <t>Pol478</t>
  </si>
  <si>
    <t>svorka RS2,5</t>
  </si>
  <si>
    <t>506</t>
  </si>
  <si>
    <t>Pol479</t>
  </si>
  <si>
    <t>508</t>
  </si>
  <si>
    <t>D14</t>
  </si>
  <si>
    <t>PROJEKTOVÁ DOKUMENTACE SKUT.STAVU, REVIZNÍ ZPRÁVA</t>
  </si>
  <si>
    <t>Pol230</t>
  </si>
  <si>
    <t>projektová dokumentace skutečného stavu</t>
  </si>
  <si>
    <t>510</t>
  </si>
  <si>
    <t>Pol231</t>
  </si>
  <si>
    <t>výchozí revizní zpráva</t>
  </si>
  <si>
    <t>D15</t>
  </si>
  <si>
    <t>MONTÁŽE NABÍJECÍ STANICE WALLBOX</t>
  </si>
  <si>
    <t>Pol480</t>
  </si>
  <si>
    <t>nabíjecí stanice (3f-32A-22kW) 2 nabíjecí body, vč.upevnění na stojan</t>
  </si>
  <si>
    <t>514</t>
  </si>
  <si>
    <t>Pol481</t>
  </si>
  <si>
    <t>izolace konců kabelů izol.páskou</t>
  </si>
  <si>
    <t>516</t>
  </si>
  <si>
    <t>Pol482</t>
  </si>
  <si>
    <t>ukončení kabelů UTP</t>
  </si>
  <si>
    <t>518</t>
  </si>
  <si>
    <t>Pol483</t>
  </si>
  <si>
    <t>ocelový, zinkovaný stojan pro nab.stanici, výška min.1,2m (dle obrázku)</t>
  </si>
  <si>
    <t>520</t>
  </si>
  <si>
    <t>D16</t>
  </si>
  <si>
    <t>ZEMNÍ PRÁCE NABÍJECÍ STANICE WALLBOX</t>
  </si>
  <si>
    <t>Pol484</t>
  </si>
  <si>
    <t>ruční výkop jámy pro stojan nab.stanice, v zemině tř.3</t>
  </si>
  <si>
    <t>522</t>
  </si>
  <si>
    <t>Pol485</t>
  </si>
  <si>
    <t>zához jámy pro stojan nab.stanice, vč.upěchování a úpravy terénu</t>
  </si>
  <si>
    <t>524</t>
  </si>
  <si>
    <t>D17</t>
  </si>
  <si>
    <t>MATERIÁLY NABÍJECÍ STANICE WALLBOX</t>
  </si>
  <si>
    <t>Pol486</t>
  </si>
  <si>
    <t>nabíjecí stanice (3f-32A-22kW) 2 nabíjecí body</t>
  </si>
  <si>
    <t>526</t>
  </si>
  <si>
    <t>Pol487</t>
  </si>
  <si>
    <t>528</t>
  </si>
  <si>
    <t>Pol488</t>
  </si>
  <si>
    <t>beton tř.C20/25</t>
  </si>
  <si>
    <t>530</t>
  </si>
  <si>
    <t>SO 01.4.e - Elektrokomunikace</t>
  </si>
  <si>
    <t>Soupis:</t>
  </si>
  <si>
    <t>SO 1 - SK - Strukturovaná kabeláž</t>
  </si>
  <si>
    <t xml:space="preserve">    742 - Elektroinstalace - slaboproud</t>
  </si>
  <si>
    <t>742</t>
  </si>
  <si>
    <t>Elektroinstalace - slaboproud</t>
  </si>
  <si>
    <t>Pol232</t>
  </si>
  <si>
    <t>Datová zásuvka UTP CAT.5e 2xRJ45 pod omítku (protiprachová) bílá</t>
  </si>
  <si>
    <t>Pol233</t>
  </si>
  <si>
    <t>Kabel UTP CAT.5e LSOH Drát</t>
  </si>
  <si>
    <t>Pol234</t>
  </si>
  <si>
    <t>patch kabel CAT.5e LSOH 0,5m</t>
  </si>
  <si>
    <t>Pol235</t>
  </si>
  <si>
    <t>patch kabel CAT.5e LSOH 1m</t>
  </si>
  <si>
    <t>Pol236</t>
  </si>
  <si>
    <t>patch kabel CAT.5e LSOH 2m</t>
  </si>
  <si>
    <t>Pol237</t>
  </si>
  <si>
    <t>patch kabel CAT.5e LSOH 4m</t>
  </si>
  <si>
    <t>Pol238</t>
  </si>
  <si>
    <t>UBNT UniFi AP AC PRO, bez PoE adaptérů!</t>
  </si>
  <si>
    <t>Pol239</t>
  </si>
  <si>
    <t>UBNT UC-CK UniFi-Controller-Cloud-Key</t>
  </si>
  <si>
    <t>Pol240</t>
  </si>
  <si>
    <t>Switch UBNT EdgeSwitch 8 XP, 8x Gbit LAN, nastavitelný, pasivní PoE 24V/48V</t>
  </si>
  <si>
    <t>Pol241</t>
  </si>
  <si>
    <t>Switch MikroTik CRS328-24P-4S+RM</t>
  </si>
  <si>
    <t>Pol242</t>
  </si>
  <si>
    <t>Závěsný rozvaděč 19" 12U 635x600x495mm RBA-12-AS5–CAX–A1</t>
  </si>
  <si>
    <t>Pol243</t>
  </si>
  <si>
    <t>Police do 19" hloubka 350mm RAx-UP-350-A1</t>
  </si>
  <si>
    <t>Pol244</t>
  </si>
  <si>
    <t>Montážní sada do rozvaděče</t>
  </si>
  <si>
    <t>Pol245</t>
  </si>
  <si>
    <t>Vyvazovací panel do 19" rozvaděče 1U RAB-VP-X02-A1</t>
  </si>
  <si>
    <t>Pol246</t>
  </si>
  <si>
    <t>Rozvodný panel do 19" 8x230V s PO RAB-PD-X07-A1</t>
  </si>
  <si>
    <t>Pol247</t>
  </si>
  <si>
    <t>Patchpanel 24p Cat.5e s vyvyzovacím rámečkem</t>
  </si>
  <si>
    <t>Pol248</t>
  </si>
  <si>
    <t>Záložní zdroj UPS, 800VA</t>
  </si>
  <si>
    <t>Pol249</t>
  </si>
  <si>
    <t>Montáž kabelů do rozvaděče</t>
  </si>
  <si>
    <t>Pol250</t>
  </si>
  <si>
    <t>Optický patch kabel simplex SC-SC 09/125 - 1m SM</t>
  </si>
  <si>
    <t>Pol251</t>
  </si>
  <si>
    <t>Optický pigtail 1m, SC konektor, 9/125, SM, 900um</t>
  </si>
  <si>
    <t>Pol252</t>
  </si>
  <si>
    <t>Svařování vlákna</t>
  </si>
  <si>
    <t>Pol253</t>
  </si>
  <si>
    <t>Měření na optickém vláknu</t>
  </si>
  <si>
    <t>Pol254</t>
  </si>
  <si>
    <t>Montáž optického kabelu do rozvaděče</t>
  </si>
  <si>
    <t>Pol255</t>
  </si>
  <si>
    <t>Transceiver 10/100/1000TX/1000FX SM</t>
  </si>
  <si>
    <t>Pol256</t>
  </si>
  <si>
    <t>Optická kazeta pro 24 svárů Solarix SXOK-24</t>
  </si>
  <si>
    <t>Pol257</t>
  </si>
  <si>
    <t>Drátěný žlab DR 100x50 včetně kotvení</t>
  </si>
  <si>
    <t>Pol258</t>
  </si>
  <si>
    <t>KU68/1 krabice universální</t>
  </si>
  <si>
    <t>Pol259</t>
  </si>
  <si>
    <t>KO 97/5 krabice odbočná s víčkem</t>
  </si>
  <si>
    <t>Pol260</t>
  </si>
  <si>
    <t>Popisovač kabelových svazků ID 60x25</t>
  </si>
  <si>
    <t>Pol261</t>
  </si>
  <si>
    <t>Trubka elektroinstalační pr.23mm</t>
  </si>
  <si>
    <t>Pol262</t>
  </si>
  <si>
    <t>Drát CY 6 zeleno-žlutý</t>
  </si>
  <si>
    <t>Pol263</t>
  </si>
  <si>
    <t>Průraz zdivem cihla,tl.45cm</t>
  </si>
  <si>
    <t>Pol264</t>
  </si>
  <si>
    <t>Řezání rýh ve zdivu cihelném pro trubku do pr. 23mm</t>
  </si>
  <si>
    <t>Pol265</t>
  </si>
  <si>
    <t>Vvysekání kapes ve zdivu cihelném pro krabice</t>
  </si>
  <si>
    <t>Pol266</t>
  </si>
  <si>
    <t>Drobný spotřební materiál</t>
  </si>
  <si>
    <t>Pol267</t>
  </si>
  <si>
    <t>Dokumentace skutečného provedení, revize, nastavení, zaškolení</t>
  </si>
  <si>
    <t>kpl.</t>
  </si>
  <si>
    <t>Pol268</t>
  </si>
  <si>
    <t>Závěrečné měření kabeláže, tisk protokolu</t>
  </si>
  <si>
    <t>Pol269</t>
  </si>
  <si>
    <t>Vytýčení trasy kabeláží</t>
  </si>
  <si>
    <t>Pol270</t>
  </si>
  <si>
    <t>Režie - doprava</t>
  </si>
  <si>
    <t>Pol271</t>
  </si>
  <si>
    <t>Stavební přípomoce</t>
  </si>
  <si>
    <t>Pol272</t>
  </si>
  <si>
    <t>Úklid staveniště, odvoz suti</t>
  </si>
  <si>
    <t>SO 2 - PZTS - Poplachový zabezpečovací a tísňový systém</t>
  </si>
  <si>
    <t>Pol273</t>
  </si>
  <si>
    <t>Ústředna EZS pro drátové i bezdrátové zabezpečení až 120 sběrnicových nebo bezdrátových zón, 300 uživatelských kódů , 15 sekcí, 32 programovatelných výstupů, 20 vzájemně nezávislých kalendářů, SMS reporty ze systému až 30 uživatelům, 5 uživatelů má možnost využívat kromě SMS i hlasové reporty, 4 nastavitelné PCO, 5 volitelných protokolů pro PCO s vestavěným GSM/GPRS/LAN komunikátorem</t>
  </si>
  <si>
    <t>Pol274</t>
  </si>
  <si>
    <t>Ovládací segment přístupového terminálu</t>
  </si>
  <si>
    <t>Pol275</t>
  </si>
  <si>
    <t>Sběrnicová klávesnice přístup. modul s displejem a RFID</t>
  </si>
  <si>
    <t>Pol276</t>
  </si>
  <si>
    <t>Sběrnicová siréna vnitřní</t>
  </si>
  <si>
    <t>Pol277</t>
  </si>
  <si>
    <t>Víceúčelová instalační krabice</t>
  </si>
  <si>
    <t>Pol278</t>
  </si>
  <si>
    <t>Rozbočovač sběrnice</t>
  </si>
  <si>
    <t>Pol279</t>
  </si>
  <si>
    <t>Bezdotykový RFID přívěšek pro systém</t>
  </si>
  <si>
    <t>Pol280</t>
  </si>
  <si>
    <t>Sběrnicový detektor pohybu PIR/MW</t>
  </si>
  <si>
    <t>Pol281</t>
  </si>
  <si>
    <t>Magnetický detektor otevření</t>
  </si>
  <si>
    <t>Pol282</t>
  </si>
  <si>
    <t>Akumulátor 12V/ 18 Ah, rozměr: DxŠxV = 181x76x167 mm.</t>
  </si>
  <si>
    <t>Pol283</t>
  </si>
  <si>
    <t>Sběrnicový kombinovaný detektor kouře a teploty</t>
  </si>
  <si>
    <t>Pol284</t>
  </si>
  <si>
    <t>Sběrnicový modul připojení drátového detektoru</t>
  </si>
  <si>
    <t>Pol285</t>
  </si>
  <si>
    <t>Vnitřní tlačítko požární s aretací červené</t>
  </si>
  <si>
    <t>Pol286</t>
  </si>
  <si>
    <t>CC-01, Instalační kabel, 1 × 2 × 24 AWG (0,5 mm), 1 × 2 × 20 AWG (0,8 mm)</t>
  </si>
  <si>
    <t>Pol287</t>
  </si>
  <si>
    <t>CC-02, Instalační kabel 2 × 2 × 24 AWG (0,5 mm)</t>
  </si>
  <si>
    <t>Pol288</t>
  </si>
  <si>
    <t>Trubka el.ins. prům. 16mm</t>
  </si>
  <si>
    <t>Pol289</t>
  </si>
  <si>
    <t>Trubka el.ins. prům. 23mm</t>
  </si>
  <si>
    <t>Pol290</t>
  </si>
  <si>
    <t>Vvysekání , vyřezání kapes ve zdivu beton pro krabice</t>
  </si>
  <si>
    <t>Pol291</t>
  </si>
  <si>
    <t>Vysekání rýhy v zdech hloubka 30mm šíře 30mm</t>
  </si>
  <si>
    <t>Pol292</t>
  </si>
  <si>
    <t>Dokumentace skutečného provedení, revize, přezkoušení, zaškolení</t>
  </si>
  <si>
    <t>Pol293</t>
  </si>
  <si>
    <t>Konfigurace a nastavení systému</t>
  </si>
  <si>
    <t>Pol294</t>
  </si>
  <si>
    <t>Spotřební materiál</t>
  </si>
  <si>
    <t>Pol295</t>
  </si>
  <si>
    <t>Pol296</t>
  </si>
  <si>
    <t>Pol297</t>
  </si>
  <si>
    <t>SO 3 - DT - Domácí telefon</t>
  </si>
  <si>
    <t>Pol298</t>
  </si>
  <si>
    <t>2N® LTE Verso - Hlavní jednotka s kamerou, EU LTE</t>
  </si>
  <si>
    <t>Pol299</t>
  </si>
  <si>
    <t>2N® IP Verso - 5 tlačítek - modul.</t>
  </si>
  <si>
    <t>Pol300</t>
  </si>
  <si>
    <t>2N® LTE Verso - externí anténa</t>
  </si>
  <si>
    <t>Pol301</t>
  </si>
  <si>
    <t>2N® IP Verso - Rám pro instalaci do zdi, 2 moduly, objednávat s obj.č. 9155015</t>
  </si>
  <si>
    <t>Pol302</t>
  </si>
  <si>
    <t>2N® IP Verso - Krabice pro instalaci do zdi, 2 moduly , pro obj.č. 9155012 a 9155012B</t>
  </si>
  <si>
    <t>Pol303</t>
  </si>
  <si>
    <t>My2N Roční předplatné - Zařízení</t>
  </si>
  <si>
    <t>Pol304</t>
  </si>
  <si>
    <t>2N Mini electronic doorstrike series 5 - door signaling</t>
  </si>
  <si>
    <t>Pol305</t>
  </si>
  <si>
    <t>2N® IP Interkom - stabilizovaný zdroj 12V/2A, do zásuvky se zástrčkou EU.</t>
  </si>
  <si>
    <t>Pol306</t>
  </si>
  <si>
    <t>Pol307</t>
  </si>
  <si>
    <t>Pol308</t>
  </si>
  <si>
    <t>Pol309</t>
  </si>
  <si>
    <t>Pol310</t>
  </si>
  <si>
    <t>Pol311</t>
  </si>
  <si>
    <t>SO 4 - CCTV - Uzavřený televizní okruh</t>
  </si>
  <si>
    <t>Pol312</t>
  </si>
  <si>
    <t>IP dome kamera, ePoE, 5 Mpx s AI funkcemi pro venkovní instalace s technologií IR LED, 120dB WDR, varifokálním objektivem 2.7-13.5 mm s motorickým zoomem a možností zápisu na micro SD kartu.</t>
  </si>
  <si>
    <t>Pol313</t>
  </si>
  <si>
    <t>Montážní box pro kamery</t>
  </si>
  <si>
    <t>Pol314</t>
  </si>
  <si>
    <t>Nástěnná konzola pro kamery</t>
  </si>
  <si>
    <t>Pol315</t>
  </si>
  <si>
    <t>HDD pro kompaktní DVR/NVR 4TB</t>
  </si>
  <si>
    <t>Pol316</t>
  </si>
  <si>
    <t>Kompaktní čtyřkanálový rekordér s integrovaným PoE switchem</t>
  </si>
  <si>
    <t>Pol317</t>
  </si>
  <si>
    <t>Konektor RJ 45 Cat.5e</t>
  </si>
  <si>
    <t>Pol318</t>
  </si>
  <si>
    <t>Kabel UTP Cat.5e LSOH Drát</t>
  </si>
  <si>
    <t>Pol319</t>
  </si>
  <si>
    <t>Popisovač vývodů kabelů</t>
  </si>
  <si>
    <t>Pol320</t>
  </si>
  <si>
    <t>Pol321</t>
  </si>
  <si>
    <t>Pol322</t>
  </si>
  <si>
    <t>Pol323</t>
  </si>
  <si>
    <t>Pol324</t>
  </si>
  <si>
    <t>Pol325</t>
  </si>
  <si>
    <t>Pol326</t>
  </si>
  <si>
    <t>Dokumentace skutečného provedení, revize, zaškolení</t>
  </si>
  <si>
    <t>SO 5 - Multimedia, ozvučení</t>
  </si>
  <si>
    <t xml:space="preserve">    749 - Elektromontáže - ostatní práce a konstrukce</t>
  </si>
  <si>
    <t>749</t>
  </si>
  <si>
    <t>Elektromontáže - ostatní práce a konstrukce</t>
  </si>
  <si>
    <t>Pol327</t>
  </si>
  <si>
    <t>Televize SMART LED s rozlišením 4K (3840 x 2160 px) a s OS Google TV. Úhlopříčka 85"/215 cm. Technologie 4K HDR, Dolby Vision, Dolby Atmos, Google Assistant, Micro Dimming. Frekvence panelu 50 Hz. Typ tuneru C/T2/S2. Wi-Fi. Bluetooth. Energetická třída G</t>
  </si>
  <si>
    <t>Pol328</t>
  </si>
  <si>
    <t>Montážní rameno pro TV na zeď</t>
  </si>
  <si>
    <t>Pol329</t>
  </si>
  <si>
    <t>Kabel HDMI 2.0 10m High Speed</t>
  </si>
  <si>
    <t>Pol330</t>
  </si>
  <si>
    <t>PremiumCord HDMI zásuvka v panelu 2x HDMI A - HDMI A Female/Female</t>
  </si>
  <si>
    <t>Pol331</t>
  </si>
  <si>
    <t>Vysekání rýhy ve zdech hloubka 30mm šíře 30mm</t>
  </si>
  <si>
    <t>Pol332</t>
  </si>
  <si>
    <t>Pol333</t>
  </si>
  <si>
    <t>Pol334</t>
  </si>
  <si>
    <t>SO 6 - NV - Nouzové volání</t>
  </si>
  <si>
    <t>Pol335</t>
  </si>
  <si>
    <t>Tlačítko signální táhlové</t>
  </si>
  <si>
    <t>Pol336</t>
  </si>
  <si>
    <t>Tlačítko signální prosvětlené</t>
  </si>
  <si>
    <t>Pol337</t>
  </si>
  <si>
    <t>Alarm - akustická a optická signalizace</t>
  </si>
  <si>
    <t>Pol338</t>
  </si>
  <si>
    <t>Zdroj nápájení</t>
  </si>
  <si>
    <t>Pol339</t>
  </si>
  <si>
    <t>Pol340</t>
  </si>
  <si>
    <t>Pol341</t>
  </si>
  <si>
    <t>Krabice odbočná s víčkem KU68</t>
  </si>
  <si>
    <t>Pol342</t>
  </si>
  <si>
    <t>Věneček malý 4-pól. do krab.KU-68</t>
  </si>
  <si>
    <t>Pol343</t>
  </si>
  <si>
    <t>Řezání kapes pro krabice</t>
  </si>
  <si>
    <t>Pol344</t>
  </si>
  <si>
    <t>Pol345</t>
  </si>
  <si>
    <t>Stavební přípomoce, zapravení maltou (bez vymalování)</t>
  </si>
  <si>
    <t>Pol346</t>
  </si>
  <si>
    <t>Pol347</t>
  </si>
  <si>
    <t>SO 7 - ZEM - Zemní práce, telekomunikační přípojka</t>
  </si>
  <si>
    <t>M - Práce a dodávky M</t>
  </si>
  <si>
    <t xml:space="preserve">    21-M - Elektromontáže</t>
  </si>
  <si>
    <t>Práce a dodávky M</t>
  </si>
  <si>
    <t>21-M</t>
  </si>
  <si>
    <t>Elektromontáže</t>
  </si>
  <si>
    <t>Pol348</t>
  </si>
  <si>
    <t>Vytýčení trasy kabelového vedení</t>
  </si>
  <si>
    <t>Pol349</t>
  </si>
  <si>
    <t>Hloubení kabelová rýha zemina třídy 3, šíře 500mm, h= 500mm</t>
  </si>
  <si>
    <t>Pol350</t>
  </si>
  <si>
    <t>Zřízení kabelového lože z kopaného písku, bez zakrytí, šíře do 65cm, tloušťka 5cm</t>
  </si>
  <si>
    <t>Pol351</t>
  </si>
  <si>
    <t>Zához kabelové rýhy zemin třídy 3, šíře 500mm, h= 500mm</t>
  </si>
  <si>
    <t>Pol352</t>
  </si>
  <si>
    <t>Trubka PE 110/6,3/6000mm</t>
  </si>
  <si>
    <t>Pol353</t>
  </si>
  <si>
    <t>Mikrotrubička 10/8 mm TrUBEX®HFFR</t>
  </si>
  <si>
    <t>Pol354</t>
  </si>
  <si>
    <t>DROP1000 univerzální kabel Solarix 24vl 9/125, 6,5mm LSOH</t>
  </si>
  <si>
    <t>Pol355</t>
  </si>
  <si>
    <t>Kabel FTP cat.5e</t>
  </si>
  <si>
    <t>Pol356</t>
  </si>
  <si>
    <t>Terénní úpravy</t>
  </si>
  <si>
    <t>Pol357</t>
  </si>
  <si>
    <t>Plán geom.pro VBŘ do 200m vč.(kus=100m)</t>
  </si>
  <si>
    <t>Pol358</t>
  </si>
  <si>
    <t>Zřízení a odstr.přech.lávky z ocel.desky</t>
  </si>
  <si>
    <t>Pol359</t>
  </si>
  <si>
    <t>Deska krycí plast. 150x1000 mm</t>
  </si>
  <si>
    <t>Pol360</t>
  </si>
  <si>
    <t>Fólie výstražná 330mm PE</t>
  </si>
  <si>
    <t>Pol361</t>
  </si>
  <si>
    <t>Chránička KF 09040</t>
  </si>
  <si>
    <t>Pol362</t>
  </si>
  <si>
    <t>Režie doprava</t>
  </si>
  <si>
    <t>Pol363</t>
  </si>
  <si>
    <t>Pěna montážní Soudal 300ml</t>
  </si>
  <si>
    <t>SO 01.4.f - Elektro - Měření a regulace</t>
  </si>
  <si>
    <t>D1 - 1.1 Řídicí systém</t>
  </si>
  <si>
    <t>D2 - 1.3 Rozvaděč</t>
  </si>
  <si>
    <t>D3 - 1.4 Periferie</t>
  </si>
  <si>
    <t>D4 - 1.5 Kabely a trasy</t>
  </si>
  <si>
    <t>D5 - 2.1 Montáž</t>
  </si>
  <si>
    <t>D6 - 2.2 Aplikační SW</t>
  </si>
  <si>
    <t>D7 - 2.3 Uvedení do provozu</t>
  </si>
  <si>
    <t>D8 - 2.4 Dokumentace</t>
  </si>
  <si>
    <t>1.1 Řídicí systém</t>
  </si>
  <si>
    <t>Pol53</t>
  </si>
  <si>
    <t>modulární řídicí systém, integrovaný webový server, komunikace ETH, CIB, 2x RS485 (Modbus RTU), 1x RS232 (modem SMS) počet IO: 6xAI, 4xAO, 12xDI, 8xDO, +20% rezerva</t>
  </si>
  <si>
    <t>Pol54</t>
  </si>
  <si>
    <t>modulární řídicí systém, integrovaný webový server, komunikace ETH, 2x RS485 (Modbus RTU) počet IO: 0xAI, 0xAO, 2xDI, 1xDO, +20% rezerva</t>
  </si>
  <si>
    <t>Pol55</t>
  </si>
  <si>
    <t>napájecí zdroj 230VAC/24VDC/2,5A</t>
  </si>
  <si>
    <t>Pol56</t>
  </si>
  <si>
    <t>dotykový operátorský panel, rezistivní 4.3" TFT, Ethernet 10/100Base (montáž do dveří rozvaděče)</t>
  </si>
  <si>
    <t>Pol57</t>
  </si>
  <si>
    <t>ETH switch, 5x 10/100base TX; IEEE802.3, unmanaged</t>
  </si>
  <si>
    <t>Pol58</t>
  </si>
  <si>
    <t>modem GSM pro odeslílání SMS zpráv, RS-232, dual band (900/1800MHz)</t>
  </si>
  <si>
    <t>Pol59</t>
  </si>
  <si>
    <t>anténa GSM, 900/1800MHz; Magnetic 50 Ohm, 5dB, SMA(m), kabel RG174/U, 3m</t>
  </si>
  <si>
    <t>1.3 Rozvaděč</t>
  </si>
  <si>
    <t>Pol60</t>
  </si>
  <si>
    <t>rozvaděč skříňový oceloplechový, IP54, výška 1000mm, šířka 600mm, hloubka 400mm, přívod a vývody vrchem, s montážní deskou, vybavení rozvaděče viz. technická specifikace</t>
  </si>
  <si>
    <t>1.4 Periferie</t>
  </si>
  <si>
    <t>Pol61</t>
  </si>
  <si>
    <t>interiérový snímač koncentrace CO2, sběrnice CIB</t>
  </si>
  <si>
    <t>Pol62</t>
  </si>
  <si>
    <t>interiérové tlačítko - přístroj 0/1, sběrnice CIB, rámeček</t>
  </si>
  <si>
    <t>Pol63</t>
  </si>
  <si>
    <t>elektromagnetické relé do krabičky 10A 230V AC</t>
  </si>
  <si>
    <t>Pol64</t>
  </si>
  <si>
    <t>snímač teploty kanálový pro VZT, délka 160mm, -30 ÷ +150°C, Ni1000/6180ppm, IP65</t>
  </si>
  <si>
    <t>Pol65</t>
  </si>
  <si>
    <t>snímač tlaku 0-6bar, 4-20mA, G1/2"</t>
  </si>
  <si>
    <t>Pol66</t>
  </si>
  <si>
    <t>kondenzační smyčka, ocelová varná, G 1/2"</t>
  </si>
  <si>
    <t>Pol67</t>
  </si>
  <si>
    <t>manometrický kohout G1/2"</t>
  </si>
  <si>
    <t>Pol68</t>
  </si>
  <si>
    <t>snímač diferenciálního tlaku, rozsah 30÷500Pa</t>
  </si>
  <si>
    <t>Pol69</t>
  </si>
  <si>
    <t>snímač zaplavení, reléový výstup, 24VAC/DC, IP20</t>
  </si>
  <si>
    <t>Pol70</t>
  </si>
  <si>
    <t>sonda snímače zaplavení, dvojelektrodová, IP65</t>
  </si>
  <si>
    <t>Pol71</t>
  </si>
  <si>
    <t>servopohon havarijní pro VZT klapku, 230V, kroutící moment 4Nm, doba 75s, pružina 20s, 24VAC/5W</t>
  </si>
  <si>
    <t>Pol72</t>
  </si>
  <si>
    <t>servopohon pro VZT klapku, otevřeno/zavřeno, 230V, kroutící moment 5Nm, doba 150s, 230VAC/1,5W</t>
  </si>
  <si>
    <t>1.5 Kabely a trasy</t>
  </si>
  <si>
    <t>Pol73</t>
  </si>
  <si>
    <t>kabel datový</t>
  </si>
  <si>
    <t>Pol74</t>
  </si>
  <si>
    <t>kabel sdělovací</t>
  </si>
  <si>
    <t>Pol75</t>
  </si>
  <si>
    <t>kabel ovládací</t>
  </si>
  <si>
    <t>Pol76</t>
  </si>
  <si>
    <t>kabel silový</t>
  </si>
  <si>
    <t>Pol77</t>
  </si>
  <si>
    <t>Pol78</t>
  </si>
  <si>
    <t>vodič pospojení</t>
  </si>
  <si>
    <t>Pol79</t>
  </si>
  <si>
    <t>drátěný žlab galvanický pozink vč.nosného a spoj. materiálu a přepážky</t>
  </si>
  <si>
    <t>Pol80</t>
  </si>
  <si>
    <t>Pol81</t>
  </si>
  <si>
    <t>trubka ohebná včetně příchytek</t>
  </si>
  <si>
    <t>Pol82</t>
  </si>
  <si>
    <t>trubka pevná včetně příchytek</t>
  </si>
  <si>
    <t>Pol83</t>
  </si>
  <si>
    <t>krabice instalační, se svorkami-5-pólová,2,5mm, IP65</t>
  </si>
  <si>
    <t>Pol84</t>
  </si>
  <si>
    <t>spojovací a podružný materiál</t>
  </si>
  <si>
    <t>2.1 Montáž</t>
  </si>
  <si>
    <t>Pol85</t>
  </si>
  <si>
    <t>kabel</t>
  </si>
  <si>
    <t>Pol86</t>
  </si>
  <si>
    <t>Pol87</t>
  </si>
  <si>
    <t>kabelový žlab</t>
  </si>
  <si>
    <t>Pol88</t>
  </si>
  <si>
    <t>elektroinstalační trubka</t>
  </si>
  <si>
    <t>Pol89</t>
  </si>
  <si>
    <t>instalační krabice</t>
  </si>
  <si>
    <t>Pol90</t>
  </si>
  <si>
    <t>Pol91</t>
  </si>
  <si>
    <t>instalace rozvaděče</t>
  </si>
  <si>
    <t>Pol92</t>
  </si>
  <si>
    <t>instalace periferií</t>
  </si>
  <si>
    <t>Pol95</t>
  </si>
  <si>
    <t>připojení zařízení ostatních profesí</t>
  </si>
  <si>
    <t>Pol96</t>
  </si>
  <si>
    <t>zapojení kabelů a označení žil</t>
  </si>
  <si>
    <t>Pol97</t>
  </si>
  <si>
    <t>individuální vyzkoušení a kontrola</t>
  </si>
  <si>
    <t>Pol122</t>
  </si>
  <si>
    <t>technické práce a koordinace</t>
  </si>
  <si>
    <t>2.2 Aplikační SW</t>
  </si>
  <si>
    <t>Pol123</t>
  </si>
  <si>
    <t>aplikační SW pro řídicí systém PLC-TZB</t>
  </si>
  <si>
    <t>Pol124</t>
  </si>
  <si>
    <t>aplikační SW pro řídicí systém PLC-EnMS</t>
  </si>
  <si>
    <t>Pol125</t>
  </si>
  <si>
    <t>aplikační SW pro připojení operátorského panelu</t>
  </si>
  <si>
    <t>Pol126</t>
  </si>
  <si>
    <t>aplikační SW pro komunikaci s přístroji na sběrnici CIB</t>
  </si>
  <si>
    <t>Pol127</t>
  </si>
  <si>
    <t>aplikační SW pro komunikaci s tepelným čerpadlem (Modbus RTU)</t>
  </si>
  <si>
    <t>Pol128</t>
  </si>
  <si>
    <t>aplikační SW pro komunikaci se střídačem FVE a bateriovým uložištěm (Modbus RTU)</t>
  </si>
  <si>
    <t>Pol129</t>
  </si>
  <si>
    <t>aplikační SW pro komunikaci s nabíjecí stanicí (dle dodavatele NS)</t>
  </si>
  <si>
    <t>Pol130</t>
  </si>
  <si>
    <t>aplikační SW pro komunikaci se elektroměrem (Modbus)</t>
  </si>
  <si>
    <t>Pol131</t>
  </si>
  <si>
    <t>aplikační SW pro komunikaci s modemem GSM/SMS</t>
  </si>
  <si>
    <t>Pol132</t>
  </si>
  <si>
    <t>aplikační SW pro vizualizaci, ovládání a monitoring - webserver</t>
  </si>
  <si>
    <t>2.3 Uvedení do provozu</t>
  </si>
  <si>
    <t>Pol133</t>
  </si>
  <si>
    <t>zprovoznění PLC a operátorského panelu</t>
  </si>
  <si>
    <t>Pol134</t>
  </si>
  <si>
    <t>zprovoznění komunikace s přístroji na sběrnici CIB</t>
  </si>
  <si>
    <t>Pol135</t>
  </si>
  <si>
    <t>Pol136</t>
  </si>
  <si>
    <t>Pol137</t>
  </si>
  <si>
    <t>Pol138</t>
  </si>
  <si>
    <t>zprovoznění komunikace s elektroměrem</t>
  </si>
  <si>
    <t>Pol139</t>
  </si>
  <si>
    <t>zprovoznění komunikace s modemem GSM/SMS</t>
  </si>
  <si>
    <t>Pol140</t>
  </si>
  <si>
    <t>zprovoznění MaR a nastavení parametrů</t>
  </si>
  <si>
    <t>Pol141</t>
  </si>
  <si>
    <t>zprovoznění vizualizace Webserver pro ovládání a zobrazení</t>
  </si>
  <si>
    <t>Pol142</t>
  </si>
  <si>
    <t>komplexní zkoušky, kontrola provozu, zaškolení obsluhy</t>
  </si>
  <si>
    <t>2.4 Dokumentace</t>
  </si>
  <si>
    <t>Pol143</t>
  </si>
  <si>
    <t>revizní zpráva elektro</t>
  </si>
  <si>
    <t>Pol144</t>
  </si>
  <si>
    <t>dokumentace pro realizaci stavby (výrobní dokumentace rozvaděče)</t>
  </si>
  <si>
    <t>Pol145</t>
  </si>
  <si>
    <t>dokumentace skutečného stavu</t>
  </si>
  <si>
    <t>Pol146</t>
  </si>
  <si>
    <t>návod na obsluhu operátorského panelu</t>
  </si>
  <si>
    <t>Pol147</t>
  </si>
  <si>
    <t>kompletace dodavatelská dokumentace (osvědčení, návody, tech. listy)</t>
  </si>
  <si>
    <t>SO 01.4.g - FVE</t>
  </si>
  <si>
    <t xml:space="preserve">    741 - Elektroinstalace - silnoproud</t>
  </si>
  <si>
    <t>741</t>
  </si>
  <si>
    <t>Elektroinstalace - silnoproud</t>
  </si>
  <si>
    <t>Pol364</t>
  </si>
  <si>
    <t>FVE Panel 440 Wp</t>
  </si>
  <si>
    <t>Pol365</t>
  </si>
  <si>
    <t>Betonová dlažba šedá 50×300×300 mm</t>
  </si>
  <si>
    <t>Pol366</t>
  </si>
  <si>
    <t>FVE Konstrukce - komplet system</t>
  </si>
  <si>
    <t>Pol367</t>
  </si>
  <si>
    <t>FVE střídač 20 KW třífazový</t>
  </si>
  <si>
    <t>Pol368</t>
  </si>
  <si>
    <t>optimizér pro výkon až 1000W 2:1</t>
  </si>
  <si>
    <t>Pol369</t>
  </si>
  <si>
    <t>AC kabeláž včetně rozavděče FVE a vyvedení výkonu</t>
  </si>
  <si>
    <t>Pol370</t>
  </si>
  <si>
    <t>DC kabeláž včetně kabelových tras</t>
  </si>
  <si>
    <t>Pol371</t>
  </si>
  <si>
    <t>Datová komunikace LAN pro FVE</t>
  </si>
  <si>
    <t>Pol372</t>
  </si>
  <si>
    <t>Přepěťová ochrana DC</t>
  </si>
  <si>
    <t>Pol373</t>
  </si>
  <si>
    <t>Kompletní instalace a zapojení FVE</t>
  </si>
  <si>
    <t>Pol374</t>
  </si>
  <si>
    <t>Řízení a regulace FVE</t>
  </si>
  <si>
    <t>Pol375</t>
  </si>
  <si>
    <t>Projektová dokumentace a stavební povolení</t>
  </si>
  <si>
    <t>Pol376</t>
  </si>
  <si>
    <t>Spotřební materiál a pomocné vybavení</t>
  </si>
  <si>
    <t>SO 02 - Komunikace a zpevněné plochy, sadové úpravy</t>
  </si>
  <si>
    <t>2060723763</t>
  </si>
  <si>
    <t>"S1 pojížděný chodník sjezd"8</t>
  </si>
  <si>
    <t>1971896519</t>
  </si>
  <si>
    <t>"pouze plochy mimo výkopovou jámu SO01"860</t>
  </si>
  <si>
    <t>122252205</t>
  </si>
  <si>
    <t>Odkopávky a prokopávky nezapažené pro silnice a dálnice strojně v hornině třídy těžitelnosti I přes 500 do 1 000 m3</t>
  </si>
  <si>
    <t>-1240118326</t>
  </si>
  <si>
    <t>https://podminky.urs.cz/item/CS_URS_2024_01/122252205</t>
  </si>
  <si>
    <t>"pouze plochy mimo výkopovou jámu SO01"</t>
  </si>
  <si>
    <t>"napojovací chodník"13*3,8*0,3</t>
  </si>
  <si>
    <t>"zelená plocha+část chodníku směrem k parkovišti"10*6*0,15</t>
  </si>
  <si>
    <t>"část příjezdové komunikace+parkovací plocha"32*15*0,7+19*6,5*0,3+15*7,8*1,5</t>
  </si>
  <si>
    <t>"nájezd přes budoucí chodník"8*2,3*0,4</t>
  </si>
  <si>
    <t>913580996</t>
  </si>
  <si>
    <t>"základ pro sloupek nabíjecí stanice"0,5*0,5*0,6</t>
  </si>
  <si>
    <t>132151101</t>
  </si>
  <si>
    <t>Hloubení nezapažených rýh šířky do 800 mm strojně s urovnáním dna do předepsaného profilu a spádu v hornině třídy těžitelnosti I skupiny 1 a 2 do 20 m3</t>
  </si>
  <si>
    <t>1677210527</t>
  </si>
  <si>
    <t>https://podminky.urs.cz/item/CS_URS_2024_01/132151101</t>
  </si>
  <si>
    <t>"zemní rýha drenážní"(9+40)*0,25*0,25</t>
  </si>
  <si>
    <t>"rýha propojení žlabu do kanalizace"7*0,8*1</t>
  </si>
  <si>
    <t>-1023101343</t>
  </si>
  <si>
    <t>-706220342</t>
  </si>
  <si>
    <t>mezideponie</t>
  </si>
  <si>
    <t>"ornice"389*0,15</t>
  </si>
  <si>
    <t>"výkopek"579,73+0,15+8,663</t>
  </si>
  <si>
    <t>1003011570</t>
  </si>
  <si>
    <t>"výkopek odvoz na skládku"(579,73+0,15+8,663)-251,425</t>
  </si>
  <si>
    <t>-1691807189</t>
  </si>
  <si>
    <t>"všechna ornice vč. skrývky z SO 01 k ohumusování"(798+860)*0,15</t>
  </si>
  <si>
    <t>"zpětné násypy"121,425+130</t>
  </si>
  <si>
    <t>-1741432825</t>
  </si>
  <si>
    <t>171151131</t>
  </si>
  <si>
    <t>Uložení sypanin do násypů strojně s rozprostřením sypaniny ve vrstvách a s hrubým urovnáním zhutněných z hornin nesoudržných a soudržných střídavě ukládaných</t>
  </si>
  <si>
    <t>-717545251</t>
  </si>
  <si>
    <t>https://podminky.urs.cz/item/CS_URS_2024_01/171151131</t>
  </si>
  <si>
    <t>"spodní vrstva násypů k dorovnání výšek"</t>
  </si>
  <si>
    <t>"S2"47*6*0,15</t>
  </si>
  <si>
    <t>"S3"15*4,5*0,25+5*11*0,15</t>
  </si>
  <si>
    <t>"S5"135*0,4</t>
  </si>
  <si>
    <t>-2023835325</t>
  </si>
  <si>
    <t>"násypy v zelených plochách"</t>
  </si>
  <si>
    <t>"okolo parkoviště"210*0,4</t>
  </si>
  <si>
    <t>"okolo přístupového chodníku"115*0,4</t>
  </si>
  <si>
    <t>1328497889</t>
  </si>
  <si>
    <t>337,118*1,8 'Přepočtené koeficientem množství</t>
  </si>
  <si>
    <t>-1666130719</t>
  </si>
  <si>
    <t>721932245</t>
  </si>
  <si>
    <t>180405111</t>
  </si>
  <si>
    <t>Založení trávníků ve vegetačních dlaždicích nebo prefabrikátech výsevem semene v rovině nebo na svahu do 1:5</t>
  </si>
  <si>
    <t>34316364</t>
  </si>
  <si>
    <t>https://podminky.urs.cz/item/CS_URS_2024_01/180405111</t>
  </si>
  <si>
    <t>"S3,4 do zatravňováků"190+54</t>
  </si>
  <si>
    <t>00572470</t>
  </si>
  <si>
    <t>osivo směs travní univerzál</t>
  </si>
  <si>
    <t>-104486804</t>
  </si>
  <si>
    <t>244*0,02 'Přepočtené koeficientem množství</t>
  </si>
  <si>
    <t>181311103</t>
  </si>
  <si>
    <t>Rozprostření a urovnání ornice v rovině nebo ve svahu sklonu do 1:5 ručně při souvislé ploše, tl. vrstvy do 200 mm</t>
  </si>
  <si>
    <t>1842542520</t>
  </si>
  <si>
    <t>https://podminky.urs.cz/item/CS_URS_2024_01/181311103</t>
  </si>
  <si>
    <t>"ohumusování na násypech okolo zpevněných ploch"</t>
  </si>
  <si>
    <t>"vedle příjezdovky"50</t>
  </si>
  <si>
    <t>"okolo parkoviště"210</t>
  </si>
  <si>
    <t>"okolo přístupového chodníku"115</t>
  </si>
  <si>
    <t>"zbývající plocha pozemku bude využita všechna ornice i ze skrývky SO01"763</t>
  </si>
  <si>
    <t>-1658149138</t>
  </si>
  <si>
    <t>181451131</t>
  </si>
  <si>
    <t>Založení trávníku na půdě předem připravené plochy přes 1000 m2 výsevem včetně utažení parkového v rovině nebo na svahu do 1:5</t>
  </si>
  <si>
    <t>-1876340960</t>
  </si>
  <si>
    <t>https://podminky.urs.cz/item/CS_URS_2024_01/181451131</t>
  </si>
  <si>
    <t>00572410</t>
  </si>
  <si>
    <t>osivo směs travní parková</t>
  </si>
  <si>
    <t>1710335846</t>
  </si>
  <si>
    <t>1138*0,02 'Přepočtené koeficientem množství</t>
  </si>
  <si>
    <t>-1230023965</t>
  </si>
  <si>
    <t>"celá plocha komunikací vč. zelených pásů okolo"1150</t>
  </si>
  <si>
    <t>182111111</t>
  </si>
  <si>
    <t>Zpevnění svahu tkaninou nebo rohoží na svahu sklonu přes 1:2 do 1:1</t>
  </si>
  <si>
    <t>-525552823</t>
  </si>
  <si>
    <t>https://podminky.urs.cz/item/CS_URS_2024_01/182111111</t>
  </si>
  <si>
    <t>"svah za kamennou zídkou východní strana"40</t>
  </si>
  <si>
    <t>61894013</t>
  </si>
  <si>
    <t>síť protierozní z kokosových vláken 700g/m2</t>
  </si>
  <si>
    <t>915144049</t>
  </si>
  <si>
    <t>40*1,1 'Přepočtené koeficientem množství</t>
  </si>
  <si>
    <t>183403153</t>
  </si>
  <si>
    <t>Obdělání půdy hrabáním v rovině nebo na svahu do 1:5</t>
  </si>
  <si>
    <t>-1079425593</t>
  </si>
  <si>
    <t>https://podminky.urs.cz/item/CS_URS_2024_01/183403153</t>
  </si>
  <si>
    <t>183403161</t>
  </si>
  <si>
    <t>Obdělání půdy válením v rovině nebo na svahu do 1:5</t>
  </si>
  <si>
    <t>1441733810</t>
  </si>
  <si>
    <t>https://podminky.urs.cz/item/CS_URS_2024_01/183403161</t>
  </si>
  <si>
    <t>184813511</t>
  </si>
  <si>
    <t>Chemické odplevelení půdy před založením kultury, trávníku nebo zpevněných ploch ručně o jakékoli výměře postřikem na široko v rovině nebo na svahu do 1:5</t>
  </si>
  <si>
    <t>539029440</t>
  </si>
  <si>
    <t>https://podminky.urs.cz/item/CS_URS_2024_01/184813511</t>
  </si>
  <si>
    <t>211561111</t>
  </si>
  <si>
    <t>Výplň kamenivem do rýh odvodňovacích žeber nebo trativodů bez zhutnění, s úpravou povrchu výplně kamenivem hrubým drceným frakce 4 až 16 mm</t>
  </si>
  <si>
    <t>-350962469</t>
  </si>
  <si>
    <t>https://podminky.urs.cz/item/CS_URS_2024_01/211561111</t>
  </si>
  <si>
    <t>-941973821</t>
  </si>
  <si>
    <t>"sloupek nabíjecí stanice"0,5*0,5*0,6</t>
  </si>
  <si>
    <t>564201011</t>
  </si>
  <si>
    <t>Podklad nebo podsyp ze štěrkopísku ŠP s rozprostřením, vlhčením a zhutněním plochy jednotlivě do 100 m2, po zhutnění tl. 40 mm</t>
  </si>
  <si>
    <t>https://podminky.urs.cz/item/CS_URS_2024_01/564201011</t>
  </si>
  <si>
    <t>"S3 zatravňováky"140+50</t>
  </si>
  <si>
    <t>"S4 zatravňováky"54</t>
  </si>
  <si>
    <t>564251113</t>
  </si>
  <si>
    <t>Podklad nebo podsyp ze štěrkopísku ŠP s rozprostřením, vlhčením a zhutněním plochy přes 100 m2, po zhutnění tl. 170 mm</t>
  </si>
  <si>
    <t>-1261340014</t>
  </si>
  <si>
    <t>https://podminky.urs.cz/item/CS_URS_2024_01/564251113</t>
  </si>
  <si>
    <t>564740013</t>
  </si>
  <si>
    <t>Podklad nebo kryt z kameniva hrubého drceného vel. 8-16 mm s rozprostřením a zhutněním plochy přes 100 m2, po zhutnění tl. 140 mm</t>
  </si>
  <si>
    <t>-335957275</t>
  </si>
  <si>
    <t>https://podminky.urs.cz/item/CS_URS_2024_01/564740013</t>
  </si>
  <si>
    <t>564760111</t>
  </si>
  <si>
    <t>Podklad nebo kryt z kameniva hrubého drceného vel. 16-32 mm s rozprostřením a zhutněním plochy přes 100 m2, po zhutnění tl. 200 mm</t>
  </si>
  <si>
    <t>-1772546072</t>
  </si>
  <si>
    <t>https://podminky.urs.cz/item/CS_URS_2024_01/564760111</t>
  </si>
  <si>
    <t>"S3 zatravňováky"151+52</t>
  </si>
  <si>
    <t>564861011</t>
  </si>
  <si>
    <t>Podklad ze štěrkodrti ŠD s rozprostřením a zhutněním plochy jednotlivě do 100 m2, po zhutnění tl. 200 mm</t>
  </si>
  <si>
    <t>180408925</t>
  </si>
  <si>
    <t>https://podminky.urs.cz/item/CS_URS_2024_01/564861011</t>
  </si>
  <si>
    <t>"S1 pojížděný chodník"8*2,3</t>
  </si>
  <si>
    <t>564951213</t>
  </si>
  <si>
    <t>Podklad nebo podsyp z cihelného recyklátu s rozprostřením a zhutněním plochy přes 100 m2, po zhutnění tl. 150 mm</t>
  </si>
  <si>
    <t>1404545107</t>
  </si>
  <si>
    <t>https://podminky.urs.cz/item/CS_URS_2024_01/564951213</t>
  </si>
  <si>
    <t>ekvivaletní k ŠD 32-64</t>
  </si>
  <si>
    <t>"S2 živice"398</t>
  </si>
  <si>
    <t>564951313</t>
  </si>
  <si>
    <t>Podklad nebo podsyp z betonového recyklátu s rozprostřením a zhutněním plochy přes 100 m2, po zhutnění tl. 150 mm</t>
  </si>
  <si>
    <t>645191979</t>
  </si>
  <si>
    <t>https://podminky.urs.cz/item/CS_URS_2024_01/564951313</t>
  </si>
  <si>
    <t>ekvivaletní k MZK</t>
  </si>
  <si>
    <t>"S2 živice"368</t>
  </si>
  <si>
    <t>564952111</t>
  </si>
  <si>
    <t>Podklad z mechanicky zpevněného kameniva MZK (minerální beton) s rozprostřením a s hutněním, po zhutnění tl. 150 mm</t>
  </si>
  <si>
    <t>-1105628690</t>
  </si>
  <si>
    <t>https://podminky.urs.cz/item/CS_URS_2024_01/564952111</t>
  </si>
  <si>
    <t>"S5 beton"135</t>
  </si>
  <si>
    <t>573111111</t>
  </si>
  <si>
    <t>Postřik infiltrační PI z asfaltu silničního s posypem kamenivem, v množství 0,60 kg/m2</t>
  </si>
  <si>
    <t>-1437243918</t>
  </si>
  <si>
    <t>https://podminky.urs.cz/item/CS_URS_2024_01/573111111</t>
  </si>
  <si>
    <t>573211109</t>
  </si>
  <si>
    <t>Postřik spojovací PS bez posypu kamenivem z asfaltu silničního, v množství 0,50 kg/m2</t>
  </si>
  <si>
    <t>-2117345026</t>
  </si>
  <si>
    <t>https://podminky.urs.cz/item/CS_URS_2024_01/573211109</t>
  </si>
  <si>
    <t>577134141</t>
  </si>
  <si>
    <t>Asfaltový beton vrstva obrusná ACO 11 (ABS) s rozprostřením a se zhutněním z modifikovaného asfaltu v pruhu šířky přes 3 m, po zhutnění tl. 40 mm</t>
  </si>
  <si>
    <t>852645468</t>
  </si>
  <si>
    <t>https://podminky.urs.cz/item/CS_URS_2024_01/577134141</t>
  </si>
  <si>
    <t>577155122</t>
  </si>
  <si>
    <t>Asfaltový beton vrstva ložní ACL 16 (ABH) s rozprostřením a zhutněním z nemodifikovaného asfaltu v pruhu šířky přes 3 m, po zhutnění tl. 60 mm</t>
  </si>
  <si>
    <t>1835963031</t>
  </si>
  <si>
    <t>https://podminky.urs.cz/item/CS_URS_2024_01/577155122</t>
  </si>
  <si>
    <t>581124112</t>
  </si>
  <si>
    <t>Kryt z prostého betonu komunikací pro pěší tl. 120 mm</t>
  </si>
  <si>
    <t>-117204861</t>
  </si>
  <si>
    <t>https://podminky.urs.cz/item/CS_URS_2024_01/581124112</t>
  </si>
  <si>
    <t>593532113</t>
  </si>
  <si>
    <t>Kladení dlažby z plastových vegetačních tvárnic pozemních komunikací s vyrovnávací vrstvou z kameniva tl. do 20 mm a s vyplněním vegetačních otvorů se zámkem tl. přes 30 do 60 mm, pro plochy přes 100 do 300 m2</t>
  </si>
  <si>
    <t>1331723606</t>
  </si>
  <si>
    <t>https://podminky.urs.cz/item/CS_URS_2024_01/593532113</t>
  </si>
  <si>
    <t xml:space="preserve">jako výplň použít ornici z mezideponie </t>
  </si>
  <si>
    <t>56245142</t>
  </si>
  <si>
    <t>dlažba zatravňovací recyklovaný PE nosnost 300t/m2 500x500x40mm</t>
  </si>
  <si>
    <t>-1973919068</t>
  </si>
  <si>
    <t>244*1,01 'Přepočtené koeficientem množství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</si>
  <si>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</si>
  <si>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</si>
  <si>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-573566876</t>
  </si>
  <si>
    <t>https://podminky.urs.cz/item/CS_URS_2024_01/596212210</t>
  </si>
  <si>
    <t>"S1 pojížděný chodník"8*1,9</t>
  </si>
  <si>
    <t>"S1 pojížděný chodník varovný pás"-5,5*0,4</t>
  </si>
  <si>
    <t>59245020</t>
  </si>
  <si>
    <t>dlažba skladebná betonová 200x100mm tl 80mm přírodní</t>
  </si>
  <si>
    <t>180876666</t>
  </si>
  <si>
    <t>-1134713159</t>
  </si>
  <si>
    <t>"S1 pojížděný chodník varovný pás"5,5*0,4</t>
  </si>
  <si>
    <t>59245226</t>
  </si>
  <si>
    <t>dlažba pro nevidomé betonová 200x100mm tl 80mm barevná</t>
  </si>
  <si>
    <t>1712431218</t>
  </si>
  <si>
    <t>2,2*1,03 'Přepočtené koeficientem množství</t>
  </si>
  <si>
    <t>-635498857</t>
  </si>
  <si>
    <t>-822976627</t>
  </si>
  <si>
    <t>260418075</t>
  </si>
  <si>
    <t>"propojení žlabu do kanalizace"1</t>
  </si>
  <si>
    <t>28611126</t>
  </si>
  <si>
    <t>trubka kanalizační PVC DN 125x1000mm SN4</t>
  </si>
  <si>
    <t>-1345007314</t>
  </si>
  <si>
    <t>0,971*1,03 'Přepočtené koeficientem množství</t>
  </si>
  <si>
    <t>877355121</t>
  </si>
  <si>
    <t>Výřez a montáž odbočné tvarovky na potrubí z trub z tvrdého PVC DN 200</t>
  </si>
  <si>
    <t>1194340911</t>
  </si>
  <si>
    <t>https://podminky.urs.cz/item/CS_URS_2024_01/877355121</t>
  </si>
  <si>
    <t>28611394</t>
  </si>
  <si>
    <t>odbočka kanalizační plastová s hrdlem KG 200/125/45°</t>
  </si>
  <si>
    <t>1996500115</t>
  </si>
  <si>
    <t>912521111</t>
  </si>
  <si>
    <t>Montáž dopravního knoflíku zapuštěného do komunikace</t>
  </si>
  <si>
    <t>-194690614</t>
  </si>
  <si>
    <t>https://podminky.urs.cz/item/CS_URS_2024_01/912521111</t>
  </si>
  <si>
    <t>(12*4,5+3*4,85)*3</t>
  </si>
  <si>
    <t>R88003</t>
  </si>
  <si>
    <t>Plastový bod s železným trnem pro vytyčení parkovacích míst v zatravňovací dlažbě</t>
  </si>
  <si>
    <t>-357051282</t>
  </si>
  <si>
    <t>801941105</t>
  </si>
  <si>
    <t>-361726440</t>
  </si>
  <si>
    <t>43,5*1,02 'Přepočtené koeficientem množství</t>
  </si>
  <si>
    <t>-2002199291</t>
  </si>
  <si>
    <t>217958956</t>
  </si>
  <si>
    <t>115*1,02 'Přepočtené koeficientem množství</t>
  </si>
  <si>
    <t>-1789706773</t>
  </si>
  <si>
    <t>"pojížděný chodník sjezd"8</t>
  </si>
  <si>
    <t>59217032</t>
  </si>
  <si>
    <t>obrubník silniční betonový 1000x150x150mm</t>
  </si>
  <si>
    <t>2128116992</t>
  </si>
  <si>
    <t>8*1,02 'Přepočtené koeficientem množství</t>
  </si>
  <si>
    <t>-133885084</t>
  </si>
  <si>
    <t>59217019</t>
  </si>
  <si>
    <t>obrubník betonový chodníkový 1000x100x200mm</t>
  </si>
  <si>
    <t>-1127626</t>
  </si>
  <si>
    <t>1314076110</t>
  </si>
  <si>
    <t>"přechodový"5</t>
  </si>
  <si>
    <t>59217030</t>
  </si>
  <si>
    <t>obrubník silniční betonový přechodový 1000x150x150-250mm</t>
  </si>
  <si>
    <t>-1740797478</t>
  </si>
  <si>
    <t>5*1,02 'Přepočtené koeficientem množství</t>
  </si>
  <si>
    <t>1371222037</t>
  </si>
  <si>
    <t>-2046461423</t>
  </si>
  <si>
    <t>449683767</t>
  </si>
  <si>
    <t>90*2 'Přepočtené koeficientem množství</t>
  </si>
  <si>
    <t>-1752576360</t>
  </si>
  <si>
    <t>919726122</t>
  </si>
  <si>
    <t>Geotextilie netkaná pro ochranu, separaci nebo filtraci měrná hmotnost přes 200 do 300 g/m2</t>
  </si>
  <si>
    <t>1231669055</t>
  </si>
  <si>
    <t>https://podminky.urs.cz/item/CS_URS_2024_01/919726122</t>
  </si>
  <si>
    <t>1474355517</t>
  </si>
  <si>
    <t>"sjezd"8</t>
  </si>
  <si>
    <t>-896630370</t>
  </si>
  <si>
    <t>-331431017</t>
  </si>
  <si>
    <t>37553230</t>
  </si>
  <si>
    <t>135*0,25 'Přepočtené koeficientem množství</t>
  </si>
  <si>
    <t>935113211</t>
  </si>
  <si>
    <t>Osazení odvodňovacího žlabu s krycím roštem betonového šířky do 200 mm</t>
  </si>
  <si>
    <t>1201517162</t>
  </si>
  <si>
    <t>https://podminky.urs.cz/item/CS_URS_2024_01/935113211</t>
  </si>
  <si>
    <t>"pojížděný chodník sjezd"6</t>
  </si>
  <si>
    <t>59227126</t>
  </si>
  <si>
    <t>žlab odvodňovací s roštem bez spádu dna monolitický z polymerbetonu pro vysoké zatížení š 150mm</t>
  </si>
  <si>
    <t>-1087654337</t>
  </si>
  <si>
    <t>59227141</t>
  </si>
  <si>
    <t>čelo s odtokem na konec odvodňovacího žlabu monolitického z polymerbetonu pro vysoké zatížení š 150mm</t>
  </si>
  <si>
    <t>330657589</t>
  </si>
  <si>
    <t>59227132</t>
  </si>
  <si>
    <t>čelo plné na začátek a konec odvodňovacího žlabu monolitického z polymerbetonu pro vysoké zatížení š 150mm</t>
  </si>
  <si>
    <t>-1613425273</t>
  </si>
  <si>
    <t>935932116</t>
  </si>
  <si>
    <t>Odvodňovací plastový žlab pro třídu zatížení A 15 vnitřní šířky 100 mm s krycím roštem mřížkovým z pozinkované oceli</t>
  </si>
  <si>
    <t>1433368837</t>
  </si>
  <si>
    <t>https://podminky.urs.cz/item/CS_URS_2024_01/935932116</t>
  </si>
  <si>
    <t>935932611</t>
  </si>
  <si>
    <t>Odvodňovací plastový žlab vpusť s kalovým košem pro žlab vnitřní šířky 100 mm</t>
  </si>
  <si>
    <t>1390986049</t>
  </si>
  <si>
    <t>https://podminky.urs.cz/item/CS_URS_2024_01/935932611</t>
  </si>
  <si>
    <t>935932626</t>
  </si>
  <si>
    <t>Odvodňovací plastový žlab svislé odtokové hrdlo pro žlab vnitřní šířky 100 mm z plastu</t>
  </si>
  <si>
    <t>1264448772</t>
  </si>
  <si>
    <t>https://podminky.urs.cz/item/CS_URS_2024_01/935932626</t>
  </si>
  <si>
    <t>938908411</t>
  </si>
  <si>
    <t>Čištění vozovek splachováním vodou povrchu podkladu nebo krytu živičného, betonového nebo dlážděného</t>
  </si>
  <si>
    <t>57157380</t>
  </si>
  <si>
    <t>https://podminky.urs.cz/item/CS_URS_2024_01/938908411</t>
  </si>
  <si>
    <t>"dotčené komunikace odhad"500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</si>
  <si>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</si>
  <si>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</si>
  <si>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576644728</t>
  </si>
  <si>
    <t>https://podminky.urs.cz/item/CS_URS_2024_01/938909311</t>
  </si>
  <si>
    <t>-1337479121</t>
  </si>
  <si>
    <t>-619555015</t>
  </si>
  <si>
    <t>"skládka do 4km"16,64*3</t>
  </si>
  <si>
    <t>-1535536010</t>
  </si>
  <si>
    <t>997221615</t>
  </si>
  <si>
    <t>Poplatek za uložení stavebního odpadu na skládce (skládkovné) z prostého betonu zatříděného do Katalogu odpadů pod kódem 17 01 01</t>
  </si>
  <si>
    <t>401195103</t>
  </si>
  <si>
    <t>https://podminky.urs.cz/item/CS_URS_2024_01/997221615</t>
  </si>
  <si>
    <t>998225111</t>
  </si>
  <si>
    <t>Přesun hmot pro komunikace s krytem z kameniva, monolitickým betonovým nebo živičným dopravní vzdálenost do 200 m jakékoliv délky objektu</t>
  </si>
  <si>
    <t>-1302683574</t>
  </si>
  <si>
    <t>https://podminky.urs.cz/item/CS_URS_2024_01/998225111</t>
  </si>
  <si>
    <t>711161212</t>
  </si>
  <si>
    <t>Izolace proti zemní vlhkosti a beztlakové vodě nopovými fóliemi na ploše svislé S vrstva ochranná, odvětrávací a drenážní výška nopku 8,0 mm, tl. fólie do 0,6 mm</t>
  </si>
  <si>
    <t>-899462246</t>
  </si>
  <si>
    <t>https://podminky.urs.cz/item/CS_URS_2024_01/711161212</t>
  </si>
  <si>
    <t>1570281427</t>
  </si>
  <si>
    <t>SO 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</si>
  <si>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</si>
  <si>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</si>
  <si>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</si>
  <si>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</si>
  <si>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</si>
  <si>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</si>
  <si>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</si>
  <si>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</si>
  <si>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</si>
  <si>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</si>
  <si>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</si>
  <si>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1560366442</t>
  </si>
  <si>
    <t>https://podminky.urs.cz/item/CS_URS_2024_01/012002000</t>
  </si>
  <si>
    <t>013254000</t>
  </si>
  <si>
    <t>Dokumentace skutečného provedení stavby</t>
  </si>
  <si>
    <t>212108368</t>
  </si>
  <si>
    <t>https://podminky.urs.cz/item/CS_URS_2024_01/013254000</t>
  </si>
  <si>
    <t>VRN3</t>
  </si>
  <si>
    <t>Zařízení staveniště</t>
  </si>
  <si>
    <t>030001000</t>
  </si>
  <si>
    <t>-55310449</t>
  </si>
  <si>
    <t>https://podminky.urs.cz/item/CS_URS_2024_01/030001000</t>
  </si>
  <si>
    <t>034103000</t>
  </si>
  <si>
    <t>Oplocení staveniště</t>
  </si>
  <si>
    <t>1495399388</t>
  </si>
  <si>
    <t>https://podminky.urs.cz/item/CS_URS_2024_01/034103000</t>
  </si>
  <si>
    <t>VRN4</t>
  </si>
  <si>
    <t>Inženýrská činnost</t>
  </si>
  <si>
    <t>043002000</t>
  </si>
  <si>
    <t>Zkoušky a ostatní měření</t>
  </si>
  <si>
    <t>-2025347764</t>
  </si>
  <si>
    <t>https://podminky.urs.cz/item/CS_URS_2024_01/043002000</t>
  </si>
  <si>
    <t>045002000</t>
  </si>
  <si>
    <t>Kompletační a koordinační činnost</t>
  </si>
  <si>
    <t>-299949939</t>
  </si>
  <si>
    <t>https://podminky.urs.cz/item/CS_URS_2024_01/045002000</t>
  </si>
  <si>
    <t>VRN9</t>
  </si>
  <si>
    <t>Ostatní náklady</t>
  </si>
  <si>
    <t>090001000</t>
  </si>
  <si>
    <t>-310629639</t>
  </si>
  <si>
    <t>https://podminky.urs.cz/item/CS_URS_2024_01/090001000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</si>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</sst>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202111" TargetMode="External" /><Relationship Id="rId2" Type="http://schemas.openxmlformats.org/officeDocument/2006/relationships/hyperlink" Target="https://podminky.urs.cz/item/CS_URS_2024_01/121151123" TargetMode="External" /><Relationship Id="rId3" Type="http://schemas.openxmlformats.org/officeDocument/2006/relationships/hyperlink" Target="https://podminky.urs.cz/item/CS_URS_2024_01/122252205" TargetMode="External" /><Relationship Id="rId4" Type="http://schemas.openxmlformats.org/officeDocument/2006/relationships/hyperlink" Target="https://podminky.urs.cz/item/CS_URS_2024_01/131151100" TargetMode="External" /><Relationship Id="rId5" Type="http://schemas.openxmlformats.org/officeDocument/2006/relationships/hyperlink" Target="https://podminky.urs.cz/item/CS_URS_2024_01/132151101" TargetMode="External" /><Relationship Id="rId6" Type="http://schemas.openxmlformats.org/officeDocument/2006/relationships/hyperlink" Target="https://podminky.urs.cz/item/CS_URS_2024_01/162351103" TargetMode="External" /><Relationship Id="rId7" Type="http://schemas.openxmlformats.org/officeDocument/2006/relationships/hyperlink" Target="https://podminky.urs.cz/item/CS_URS_2024_01/162351103" TargetMode="External" /><Relationship Id="rId8" Type="http://schemas.openxmlformats.org/officeDocument/2006/relationships/hyperlink" Target="https://podminky.urs.cz/item/CS_URS_2024_01/162651111" TargetMode="External" /><Relationship Id="rId9" Type="http://schemas.openxmlformats.org/officeDocument/2006/relationships/hyperlink" Target="https://podminky.urs.cz/item/CS_URS_2024_01/167151111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151131" TargetMode="External" /><Relationship Id="rId12" Type="http://schemas.openxmlformats.org/officeDocument/2006/relationships/hyperlink" Target="https://podminky.urs.cz/item/CS_URS_2024_01/171151131" TargetMode="External" /><Relationship Id="rId13" Type="http://schemas.openxmlformats.org/officeDocument/2006/relationships/hyperlink" Target="https://podminky.urs.cz/item/CS_URS_2024_01/171201221" TargetMode="External" /><Relationship Id="rId14" Type="http://schemas.openxmlformats.org/officeDocument/2006/relationships/hyperlink" Target="https://podminky.urs.cz/item/CS_URS_2024_01/171251201" TargetMode="External" /><Relationship Id="rId15" Type="http://schemas.openxmlformats.org/officeDocument/2006/relationships/hyperlink" Target="https://podminky.urs.cz/item/CS_URS_2024_01/171251201" TargetMode="External" /><Relationship Id="rId16" Type="http://schemas.openxmlformats.org/officeDocument/2006/relationships/hyperlink" Target="https://podminky.urs.cz/item/CS_URS_2024_01/180405111" TargetMode="External" /><Relationship Id="rId17" Type="http://schemas.openxmlformats.org/officeDocument/2006/relationships/hyperlink" Target="https://podminky.urs.cz/item/CS_URS_2024_01/181311103" TargetMode="External" /><Relationship Id="rId18" Type="http://schemas.openxmlformats.org/officeDocument/2006/relationships/hyperlink" Target="https://podminky.urs.cz/item/CS_URS_2024_01/181311103" TargetMode="External" /><Relationship Id="rId19" Type="http://schemas.openxmlformats.org/officeDocument/2006/relationships/hyperlink" Target="https://podminky.urs.cz/item/CS_URS_2024_01/181451131" TargetMode="External" /><Relationship Id="rId20" Type="http://schemas.openxmlformats.org/officeDocument/2006/relationships/hyperlink" Target="https://podminky.urs.cz/item/CS_URS_2024_01/181951112" TargetMode="External" /><Relationship Id="rId21" Type="http://schemas.openxmlformats.org/officeDocument/2006/relationships/hyperlink" Target="https://podminky.urs.cz/item/CS_URS_2024_01/182111111" TargetMode="External" /><Relationship Id="rId22" Type="http://schemas.openxmlformats.org/officeDocument/2006/relationships/hyperlink" Target="https://podminky.urs.cz/item/CS_URS_2024_01/183403153" TargetMode="External" /><Relationship Id="rId23" Type="http://schemas.openxmlformats.org/officeDocument/2006/relationships/hyperlink" Target="https://podminky.urs.cz/item/CS_URS_2024_01/183403161" TargetMode="External" /><Relationship Id="rId24" Type="http://schemas.openxmlformats.org/officeDocument/2006/relationships/hyperlink" Target="https://podminky.urs.cz/item/CS_URS_2024_01/184813511" TargetMode="External" /><Relationship Id="rId25" Type="http://schemas.openxmlformats.org/officeDocument/2006/relationships/hyperlink" Target="https://podminky.urs.cz/item/CS_URS_2024_01/211561111" TargetMode="External" /><Relationship Id="rId26" Type="http://schemas.openxmlformats.org/officeDocument/2006/relationships/hyperlink" Target="https://podminky.urs.cz/item/CS_URS_2024_01/274313611" TargetMode="External" /><Relationship Id="rId27" Type="http://schemas.openxmlformats.org/officeDocument/2006/relationships/hyperlink" Target="https://podminky.urs.cz/item/CS_URS_2024_01/564201011" TargetMode="External" /><Relationship Id="rId28" Type="http://schemas.openxmlformats.org/officeDocument/2006/relationships/hyperlink" Target="https://podminky.urs.cz/item/CS_URS_2024_01/564251113" TargetMode="External" /><Relationship Id="rId29" Type="http://schemas.openxmlformats.org/officeDocument/2006/relationships/hyperlink" Target="https://podminky.urs.cz/item/CS_URS_2024_01/564740013" TargetMode="External" /><Relationship Id="rId30" Type="http://schemas.openxmlformats.org/officeDocument/2006/relationships/hyperlink" Target="https://podminky.urs.cz/item/CS_URS_2024_01/564760111" TargetMode="External" /><Relationship Id="rId31" Type="http://schemas.openxmlformats.org/officeDocument/2006/relationships/hyperlink" Target="https://podminky.urs.cz/item/CS_URS_2024_01/564861011" TargetMode="External" /><Relationship Id="rId32" Type="http://schemas.openxmlformats.org/officeDocument/2006/relationships/hyperlink" Target="https://podminky.urs.cz/item/CS_URS_2024_01/564951213" TargetMode="External" /><Relationship Id="rId33" Type="http://schemas.openxmlformats.org/officeDocument/2006/relationships/hyperlink" Target="https://podminky.urs.cz/item/CS_URS_2024_01/564951313" TargetMode="External" /><Relationship Id="rId34" Type="http://schemas.openxmlformats.org/officeDocument/2006/relationships/hyperlink" Target="https://podminky.urs.cz/item/CS_URS_2024_01/564952111" TargetMode="External" /><Relationship Id="rId35" Type="http://schemas.openxmlformats.org/officeDocument/2006/relationships/hyperlink" Target="https://podminky.urs.cz/item/CS_URS_2024_01/573111111" TargetMode="External" /><Relationship Id="rId36" Type="http://schemas.openxmlformats.org/officeDocument/2006/relationships/hyperlink" Target="https://podminky.urs.cz/item/CS_URS_2024_01/573211109" TargetMode="External" /><Relationship Id="rId37" Type="http://schemas.openxmlformats.org/officeDocument/2006/relationships/hyperlink" Target="https://podminky.urs.cz/item/CS_URS_2024_01/577134141" TargetMode="External" /><Relationship Id="rId38" Type="http://schemas.openxmlformats.org/officeDocument/2006/relationships/hyperlink" Target="https://podminky.urs.cz/item/CS_URS_2024_01/577155122" TargetMode="External" /><Relationship Id="rId39" Type="http://schemas.openxmlformats.org/officeDocument/2006/relationships/hyperlink" Target="https://podminky.urs.cz/item/CS_URS_2024_01/581124112" TargetMode="External" /><Relationship Id="rId40" Type="http://schemas.openxmlformats.org/officeDocument/2006/relationships/hyperlink" Target="https://podminky.urs.cz/item/CS_URS_2024_01/593532113" TargetMode="External" /><Relationship Id="rId41" Type="http://schemas.openxmlformats.org/officeDocument/2006/relationships/hyperlink" Target="https://podminky.urs.cz/item/CS_URS_2024_01/596212210" TargetMode="External" /><Relationship Id="rId42" Type="http://schemas.openxmlformats.org/officeDocument/2006/relationships/hyperlink" Target="https://podminky.urs.cz/item/CS_URS_2024_01/596212210" TargetMode="External" /><Relationship Id="rId43" Type="http://schemas.openxmlformats.org/officeDocument/2006/relationships/hyperlink" Target="https://podminky.urs.cz/item/CS_URS_2024_01/633831115" TargetMode="External" /><Relationship Id="rId44" Type="http://schemas.openxmlformats.org/officeDocument/2006/relationships/hyperlink" Target="https://podminky.urs.cz/item/CS_URS_2024_01/634611111" TargetMode="External" /><Relationship Id="rId45" Type="http://schemas.openxmlformats.org/officeDocument/2006/relationships/hyperlink" Target="https://podminky.urs.cz/item/CS_URS_2024_01/634911114" TargetMode="External" /><Relationship Id="rId46" Type="http://schemas.openxmlformats.org/officeDocument/2006/relationships/hyperlink" Target="https://podminky.urs.cz/item/CS_URS_2024_01/871313121" TargetMode="External" /><Relationship Id="rId47" Type="http://schemas.openxmlformats.org/officeDocument/2006/relationships/hyperlink" Target="https://podminky.urs.cz/item/CS_URS_2024_01/877355121" TargetMode="External" /><Relationship Id="rId48" Type="http://schemas.openxmlformats.org/officeDocument/2006/relationships/hyperlink" Target="https://podminky.urs.cz/item/CS_URS_2024_01/912521111" TargetMode="External" /><Relationship Id="rId49" Type="http://schemas.openxmlformats.org/officeDocument/2006/relationships/hyperlink" Target="https://podminky.urs.cz/item/CS_URS_2024_01/915491211" TargetMode="External" /><Relationship Id="rId50" Type="http://schemas.openxmlformats.org/officeDocument/2006/relationships/hyperlink" Target="https://podminky.urs.cz/item/CS_URS_2024_01/916131213" TargetMode="External" /><Relationship Id="rId51" Type="http://schemas.openxmlformats.org/officeDocument/2006/relationships/hyperlink" Target="https://podminky.urs.cz/item/CS_URS_2024_01/916131213" TargetMode="External" /><Relationship Id="rId52" Type="http://schemas.openxmlformats.org/officeDocument/2006/relationships/hyperlink" Target="https://podminky.urs.cz/item/CS_URS_2024_01/916131213" TargetMode="External" /><Relationship Id="rId53" Type="http://schemas.openxmlformats.org/officeDocument/2006/relationships/hyperlink" Target="https://podminky.urs.cz/item/CS_URS_2024_01/916131213" TargetMode="External" /><Relationship Id="rId54" Type="http://schemas.openxmlformats.org/officeDocument/2006/relationships/hyperlink" Target="https://podminky.urs.cz/item/CS_URS_2024_01/916371214" TargetMode="External" /><Relationship Id="rId55" Type="http://schemas.openxmlformats.org/officeDocument/2006/relationships/hyperlink" Target="https://podminky.urs.cz/item/CS_URS_2024_01/919121233" TargetMode="External" /><Relationship Id="rId56" Type="http://schemas.openxmlformats.org/officeDocument/2006/relationships/hyperlink" Target="https://podminky.urs.cz/item/CS_URS_2024_01/919726122" TargetMode="External" /><Relationship Id="rId57" Type="http://schemas.openxmlformats.org/officeDocument/2006/relationships/hyperlink" Target="https://podminky.urs.cz/item/CS_URS_2024_01/919735112" TargetMode="External" /><Relationship Id="rId58" Type="http://schemas.openxmlformats.org/officeDocument/2006/relationships/hyperlink" Target="https://podminky.urs.cz/item/CS_URS_2024_01/919741111" TargetMode="External" /><Relationship Id="rId59" Type="http://schemas.openxmlformats.org/officeDocument/2006/relationships/hyperlink" Target="https://podminky.urs.cz/item/CS_URS_2024_01/919748111" TargetMode="External" /><Relationship Id="rId60" Type="http://schemas.openxmlformats.org/officeDocument/2006/relationships/hyperlink" Target="https://podminky.urs.cz/item/CS_URS_2024_01/935113211" TargetMode="External" /><Relationship Id="rId61" Type="http://schemas.openxmlformats.org/officeDocument/2006/relationships/hyperlink" Target="https://podminky.urs.cz/item/CS_URS_2024_01/935932116" TargetMode="External" /><Relationship Id="rId62" Type="http://schemas.openxmlformats.org/officeDocument/2006/relationships/hyperlink" Target="https://podminky.urs.cz/item/CS_URS_2024_01/935932611" TargetMode="External" /><Relationship Id="rId63" Type="http://schemas.openxmlformats.org/officeDocument/2006/relationships/hyperlink" Target="https://podminky.urs.cz/item/CS_URS_2024_01/935932626" TargetMode="External" /><Relationship Id="rId64" Type="http://schemas.openxmlformats.org/officeDocument/2006/relationships/hyperlink" Target="https://podminky.urs.cz/item/CS_URS_2024_01/938908411" TargetMode="External" /><Relationship Id="rId65" Type="http://schemas.openxmlformats.org/officeDocument/2006/relationships/hyperlink" Target="https://podminky.urs.cz/item/CS_URS_2024_01/938909311" TargetMode="External" /><Relationship Id="rId66" Type="http://schemas.openxmlformats.org/officeDocument/2006/relationships/hyperlink" Target="https://podminky.urs.cz/item/CS_URS_2024_01/997221571" TargetMode="External" /><Relationship Id="rId67" Type="http://schemas.openxmlformats.org/officeDocument/2006/relationships/hyperlink" Target="https://podminky.urs.cz/item/CS_URS_2024_01/997221579" TargetMode="External" /><Relationship Id="rId68" Type="http://schemas.openxmlformats.org/officeDocument/2006/relationships/hyperlink" Target="https://podminky.urs.cz/item/CS_URS_2024_01/997221612" TargetMode="External" /><Relationship Id="rId69" Type="http://schemas.openxmlformats.org/officeDocument/2006/relationships/hyperlink" Target="https://podminky.urs.cz/item/CS_URS_2024_01/997221615" TargetMode="External" /><Relationship Id="rId70" Type="http://schemas.openxmlformats.org/officeDocument/2006/relationships/hyperlink" Target="https://podminky.urs.cz/item/CS_URS_2024_01/998225111" TargetMode="External" /><Relationship Id="rId71" Type="http://schemas.openxmlformats.org/officeDocument/2006/relationships/hyperlink" Target="https://podminky.urs.cz/item/CS_URS_2024_01/711161212" TargetMode="External" /><Relationship Id="rId72" Type="http://schemas.openxmlformats.org/officeDocument/2006/relationships/hyperlink" Target="https://podminky.urs.cz/item/CS_URS_2024_01/998711201" TargetMode="External" /><Relationship Id="rId73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13254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34103000" TargetMode="External" /><Relationship Id="rId5" Type="http://schemas.openxmlformats.org/officeDocument/2006/relationships/hyperlink" Target="https://podminky.urs.cz/item/CS_URS_2024_01/043002000" TargetMode="External" /><Relationship Id="rId6" Type="http://schemas.openxmlformats.org/officeDocument/2006/relationships/hyperlink" Target="https://podminky.urs.cz/item/CS_URS_2024_01/045002000" TargetMode="External" /><Relationship Id="rId7" Type="http://schemas.openxmlformats.org/officeDocument/2006/relationships/hyperlink" Target="https://podminky.urs.cz/item/CS_URS_2024_01/090001000" TargetMode="External" /><Relationship Id="rId8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23" TargetMode="External" /><Relationship Id="rId2" Type="http://schemas.openxmlformats.org/officeDocument/2006/relationships/hyperlink" Target="https://podminky.urs.cz/item/CS_URS_2024_01/122151106" TargetMode="External" /><Relationship Id="rId3" Type="http://schemas.openxmlformats.org/officeDocument/2006/relationships/hyperlink" Target="https://podminky.urs.cz/item/CS_URS_2024_01/131151100" TargetMode="External" /><Relationship Id="rId4" Type="http://schemas.openxmlformats.org/officeDocument/2006/relationships/hyperlink" Target="https://podminky.urs.cz/item/CS_URS_2024_01/132151103" TargetMode="External" /><Relationship Id="rId5" Type="http://schemas.openxmlformats.org/officeDocument/2006/relationships/hyperlink" Target="https://podminky.urs.cz/item/CS_URS_2024_01/132151251" TargetMode="External" /><Relationship Id="rId6" Type="http://schemas.openxmlformats.org/officeDocument/2006/relationships/hyperlink" Target="https://podminky.urs.cz/item/CS_URS_2024_01/162351103" TargetMode="External" /><Relationship Id="rId7" Type="http://schemas.openxmlformats.org/officeDocument/2006/relationships/hyperlink" Target="https://podminky.urs.cz/item/CS_URS_2024_01/162351103" TargetMode="External" /><Relationship Id="rId8" Type="http://schemas.openxmlformats.org/officeDocument/2006/relationships/hyperlink" Target="https://podminky.urs.cz/item/CS_URS_2024_01/162651111" TargetMode="External" /><Relationship Id="rId9" Type="http://schemas.openxmlformats.org/officeDocument/2006/relationships/hyperlink" Target="https://podminky.urs.cz/item/CS_URS_2024_01/167151111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20122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71251201" TargetMode="External" /><Relationship Id="rId14" Type="http://schemas.openxmlformats.org/officeDocument/2006/relationships/hyperlink" Target="https://podminky.urs.cz/item/CS_URS_2024_01/174151101" TargetMode="External" /><Relationship Id="rId15" Type="http://schemas.openxmlformats.org/officeDocument/2006/relationships/hyperlink" Target="https://podminky.urs.cz/item/CS_URS_2024_01/181951112" TargetMode="External" /><Relationship Id="rId16" Type="http://schemas.openxmlformats.org/officeDocument/2006/relationships/hyperlink" Target="https://podminky.urs.cz/item/CS_URS_2024_01/212750101" TargetMode="External" /><Relationship Id="rId17" Type="http://schemas.openxmlformats.org/officeDocument/2006/relationships/hyperlink" Target="https://podminky.urs.cz/item/CS_URS_2024_01/218111113" TargetMode="External" /><Relationship Id="rId18" Type="http://schemas.openxmlformats.org/officeDocument/2006/relationships/hyperlink" Target="https://podminky.urs.cz/item/CS_URS_2024_01/218111123" TargetMode="External" /><Relationship Id="rId19" Type="http://schemas.openxmlformats.org/officeDocument/2006/relationships/hyperlink" Target="https://podminky.urs.cz/item/CS_URS_2024_01/271922211" TargetMode="External" /><Relationship Id="rId20" Type="http://schemas.openxmlformats.org/officeDocument/2006/relationships/hyperlink" Target="https://podminky.urs.cz/item/CS_URS_2024_01/271922211" TargetMode="External" /><Relationship Id="rId21" Type="http://schemas.openxmlformats.org/officeDocument/2006/relationships/hyperlink" Target="https://podminky.urs.cz/item/CS_URS_2024_01/271922211" TargetMode="External" /><Relationship Id="rId22" Type="http://schemas.openxmlformats.org/officeDocument/2006/relationships/hyperlink" Target="https://podminky.urs.cz/item/CS_URS_2024_01/273321511" TargetMode="External" /><Relationship Id="rId23" Type="http://schemas.openxmlformats.org/officeDocument/2006/relationships/hyperlink" Target="https://podminky.urs.cz/item/CS_URS_2024_01/273351121" TargetMode="External" /><Relationship Id="rId24" Type="http://schemas.openxmlformats.org/officeDocument/2006/relationships/hyperlink" Target="https://podminky.urs.cz/item/CS_URS_2024_01/273351122" TargetMode="External" /><Relationship Id="rId25" Type="http://schemas.openxmlformats.org/officeDocument/2006/relationships/hyperlink" Target="https://podminky.urs.cz/item/CS_URS_2024_01/273361821" TargetMode="External" /><Relationship Id="rId26" Type="http://schemas.openxmlformats.org/officeDocument/2006/relationships/hyperlink" Target="https://podminky.urs.cz/item/CS_URS_2024_01/274313511" TargetMode="External" /><Relationship Id="rId27" Type="http://schemas.openxmlformats.org/officeDocument/2006/relationships/hyperlink" Target="https://podminky.urs.cz/item/CS_URS_2024_01/274313611" TargetMode="External" /><Relationship Id="rId28" Type="http://schemas.openxmlformats.org/officeDocument/2006/relationships/hyperlink" Target="https://podminky.urs.cz/item/CS_URS_2024_01/274321311" TargetMode="External" /><Relationship Id="rId29" Type="http://schemas.openxmlformats.org/officeDocument/2006/relationships/hyperlink" Target="https://podminky.urs.cz/item/CS_URS_2024_01/274351121" TargetMode="External" /><Relationship Id="rId30" Type="http://schemas.openxmlformats.org/officeDocument/2006/relationships/hyperlink" Target="https://podminky.urs.cz/item/CS_URS_2024_01/274351122" TargetMode="External" /><Relationship Id="rId31" Type="http://schemas.openxmlformats.org/officeDocument/2006/relationships/hyperlink" Target="https://podminky.urs.cz/item/CS_URS_2024_01/274352241" TargetMode="External" /><Relationship Id="rId32" Type="http://schemas.openxmlformats.org/officeDocument/2006/relationships/hyperlink" Target="https://podminky.urs.cz/item/CS_URS_2024_01/274352242" TargetMode="External" /><Relationship Id="rId33" Type="http://schemas.openxmlformats.org/officeDocument/2006/relationships/hyperlink" Target="https://podminky.urs.cz/item/CS_URS_2024_01/274361821" TargetMode="External" /><Relationship Id="rId34" Type="http://schemas.openxmlformats.org/officeDocument/2006/relationships/hyperlink" Target="https://podminky.urs.cz/item/CS_URS_2024_01/274362021" TargetMode="External" /><Relationship Id="rId35" Type="http://schemas.openxmlformats.org/officeDocument/2006/relationships/hyperlink" Target="https://podminky.urs.cz/item/CS_URS_2024_01/275321311" TargetMode="External" /><Relationship Id="rId36" Type="http://schemas.openxmlformats.org/officeDocument/2006/relationships/hyperlink" Target="https://podminky.urs.cz/item/CS_URS_2024_01/275351121" TargetMode="External" /><Relationship Id="rId37" Type="http://schemas.openxmlformats.org/officeDocument/2006/relationships/hyperlink" Target="https://podminky.urs.cz/item/CS_URS_2024_01/275351122" TargetMode="External" /><Relationship Id="rId38" Type="http://schemas.openxmlformats.org/officeDocument/2006/relationships/hyperlink" Target="https://podminky.urs.cz/item/CS_URS_2024_01/275362021" TargetMode="External" /><Relationship Id="rId39" Type="http://schemas.openxmlformats.org/officeDocument/2006/relationships/hyperlink" Target="https://podminky.urs.cz/item/CS_URS_2024_01/279113154" TargetMode="External" /><Relationship Id="rId40" Type="http://schemas.openxmlformats.org/officeDocument/2006/relationships/hyperlink" Target="https://podminky.urs.cz/item/CS_URS_2024_01/279361821" TargetMode="External" /><Relationship Id="rId41" Type="http://schemas.openxmlformats.org/officeDocument/2006/relationships/hyperlink" Target="https://podminky.urs.cz/item/CS_URS_2024_01/311101212" TargetMode="External" /><Relationship Id="rId42" Type="http://schemas.openxmlformats.org/officeDocument/2006/relationships/hyperlink" Target="https://podminky.urs.cz/item/CS_URS_2024_01/311113154" TargetMode="External" /><Relationship Id="rId43" Type="http://schemas.openxmlformats.org/officeDocument/2006/relationships/hyperlink" Target="https://podminky.urs.cz/item/CS_URS_2024_01/311214121" TargetMode="External" /><Relationship Id="rId44" Type="http://schemas.openxmlformats.org/officeDocument/2006/relationships/hyperlink" Target="https://podminky.urs.cz/item/CS_URS_2024_01/311214911" TargetMode="External" /><Relationship Id="rId45" Type="http://schemas.openxmlformats.org/officeDocument/2006/relationships/hyperlink" Target="https://podminky.urs.cz/item/CS_URS_2024_01/311214921" TargetMode="External" /><Relationship Id="rId46" Type="http://schemas.openxmlformats.org/officeDocument/2006/relationships/hyperlink" Target="https://podminky.urs.cz/item/CS_URS_2024_01/311214922" TargetMode="External" /><Relationship Id="rId47" Type="http://schemas.openxmlformats.org/officeDocument/2006/relationships/hyperlink" Target="https://podminky.urs.cz/item/CS_URS_2024_01/311270391" TargetMode="External" /><Relationship Id="rId48" Type="http://schemas.openxmlformats.org/officeDocument/2006/relationships/hyperlink" Target="https://podminky.urs.cz/item/CS_URS_2024_01/311272227" TargetMode="External" /><Relationship Id="rId49" Type="http://schemas.openxmlformats.org/officeDocument/2006/relationships/hyperlink" Target="https://podminky.urs.cz/item/CS_URS_2024_01/311273903" TargetMode="External" /><Relationship Id="rId50" Type="http://schemas.openxmlformats.org/officeDocument/2006/relationships/hyperlink" Target="https://podminky.urs.cz/item/CS_URS_2024_01/311273955" TargetMode="External" /><Relationship Id="rId51" Type="http://schemas.openxmlformats.org/officeDocument/2006/relationships/hyperlink" Target="https://podminky.urs.cz/item/CS_URS_2024_01/311279121" TargetMode="External" /><Relationship Id="rId52" Type="http://schemas.openxmlformats.org/officeDocument/2006/relationships/hyperlink" Target="https://podminky.urs.cz/item/CS_URS_2024_01/311321815" TargetMode="External" /><Relationship Id="rId53" Type="http://schemas.openxmlformats.org/officeDocument/2006/relationships/hyperlink" Target="https://podminky.urs.cz/item/CS_URS_2024_01/311351611" TargetMode="External" /><Relationship Id="rId54" Type="http://schemas.openxmlformats.org/officeDocument/2006/relationships/hyperlink" Target="https://podminky.urs.cz/item/CS_URS_2024_01/311351612" TargetMode="External" /><Relationship Id="rId55" Type="http://schemas.openxmlformats.org/officeDocument/2006/relationships/hyperlink" Target="https://podminky.urs.cz/item/CS_URS_2024_01/311351911" TargetMode="External" /><Relationship Id="rId56" Type="http://schemas.openxmlformats.org/officeDocument/2006/relationships/hyperlink" Target="https://podminky.urs.cz/item/CS_URS_2024_01/311361821" TargetMode="External" /><Relationship Id="rId57" Type="http://schemas.openxmlformats.org/officeDocument/2006/relationships/hyperlink" Target="https://podminky.urs.cz/item/CS_URS_2024_01/311361821" TargetMode="External" /><Relationship Id="rId58" Type="http://schemas.openxmlformats.org/officeDocument/2006/relationships/hyperlink" Target="https://podminky.urs.cz/item/CS_URS_2024_01/317142412" TargetMode="External" /><Relationship Id="rId59" Type="http://schemas.openxmlformats.org/officeDocument/2006/relationships/hyperlink" Target="https://podminky.urs.cz/item/CS_URS_2024_01/317143452" TargetMode="External" /><Relationship Id="rId60" Type="http://schemas.openxmlformats.org/officeDocument/2006/relationships/hyperlink" Target="https://podminky.urs.cz/item/CS_URS_2024_01/317251043" TargetMode="External" /><Relationship Id="rId61" Type="http://schemas.openxmlformats.org/officeDocument/2006/relationships/hyperlink" Target="https://podminky.urs.cz/item/CS_URS_2024_01/317251049" TargetMode="External" /><Relationship Id="rId62" Type="http://schemas.openxmlformats.org/officeDocument/2006/relationships/hyperlink" Target="https://podminky.urs.cz/item/CS_URS_2024_01/330321610" TargetMode="External" /><Relationship Id="rId63" Type="http://schemas.openxmlformats.org/officeDocument/2006/relationships/hyperlink" Target="https://podminky.urs.cz/item/CS_URS_2024_01/331351121" TargetMode="External" /><Relationship Id="rId64" Type="http://schemas.openxmlformats.org/officeDocument/2006/relationships/hyperlink" Target="https://podminky.urs.cz/item/CS_URS_2024_01/331351122" TargetMode="External" /><Relationship Id="rId65" Type="http://schemas.openxmlformats.org/officeDocument/2006/relationships/hyperlink" Target="https://podminky.urs.cz/item/CS_URS_2024_01/331361821" TargetMode="External" /><Relationship Id="rId66" Type="http://schemas.openxmlformats.org/officeDocument/2006/relationships/hyperlink" Target="https://podminky.urs.cz/item/CS_URS_2024_01/342271001" TargetMode="External" /><Relationship Id="rId67" Type="http://schemas.openxmlformats.org/officeDocument/2006/relationships/hyperlink" Target="https://podminky.urs.cz/item/CS_URS_2024_01/342272215" TargetMode="External" /><Relationship Id="rId68" Type="http://schemas.openxmlformats.org/officeDocument/2006/relationships/hyperlink" Target="https://podminky.urs.cz/item/CS_URS_2024_01/342272245" TargetMode="External" /><Relationship Id="rId69" Type="http://schemas.openxmlformats.org/officeDocument/2006/relationships/hyperlink" Target="https://podminky.urs.cz/item/CS_URS_2024_01/342291121" TargetMode="External" /><Relationship Id="rId70" Type="http://schemas.openxmlformats.org/officeDocument/2006/relationships/hyperlink" Target="https://podminky.urs.cz/item/CS_URS_2024_01/342291131" TargetMode="External" /><Relationship Id="rId71" Type="http://schemas.openxmlformats.org/officeDocument/2006/relationships/hyperlink" Target="https://podminky.urs.cz/item/CS_URS_2024_01/345321616" TargetMode="External" /><Relationship Id="rId72" Type="http://schemas.openxmlformats.org/officeDocument/2006/relationships/hyperlink" Target="https://podminky.urs.cz/item/CS_URS_2024_01/345351005" TargetMode="External" /><Relationship Id="rId73" Type="http://schemas.openxmlformats.org/officeDocument/2006/relationships/hyperlink" Target="https://podminky.urs.cz/item/CS_URS_2024_01/345351006" TargetMode="External" /><Relationship Id="rId74" Type="http://schemas.openxmlformats.org/officeDocument/2006/relationships/hyperlink" Target="https://podminky.urs.cz/item/CS_URS_2024_01/346272216" TargetMode="External" /><Relationship Id="rId75" Type="http://schemas.openxmlformats.org/officeDocument/2006/relationships/hyperlink" Target="https://podminky.urs.cz/item/CS_URS_2024_01/348272615" TargetMode="External" /><Relationship Id="rId76" Type="http://schemas.openxmlformats.org/officeDocument/2006/relationships/hyperlink" Target="https://podminky.urs.cz/item/CS_URS_2024_01/411321616" TargetMode="External" /><Relationship Id="rId77" Type="http://schemas.openxmlformats.org/officeDocument/2006/relationships/hyperlink" Target="https://podminky.urs.cz/item/CS_URS_2024_01/411351011" TargetMode="External" /><Relationship Id="rId78" Type="http://schemas.openxmlformats.org/officeDocument/2006/relationships/hyperlink" Target="https://podminky.urs.cz/item/CS_URS_2024_01/411351012" TargetMode="External" /><Relationship Id="rId79" Type="http://schemas.openxmlformats.org/officeDocument/2006/relationships/hyperlink" Target="https://podminky.urs.cz/item/CS_URS_2024_01/411354313" TargetMode="External" /><Relationship Id="rId80" Type="http://schemas.openxmlformats.org/officeDocument/2006/relationships/hyperlink" Target="https://podminky.urs.cz/item/CS_URS_2024_01/411354314" TargetMode="External" /><Relationship Id="rId81" Type="http://schemas.openxmlformats.org/officeDocument/2006/relationships/hyperlink" Target="https://podminky.urs.cz/item/CS_URS_2024_01/411354715" TargetMode="External" /><Relationship Id="rId82" Type="http://schemas.openxmlformats.org/officeDocument/2006/relationships/hyperlink" Target="https://podminky.urs.cz/item/CS_URS_2024_01/411354716" TargetMode="External" /><Relationship Id="rId83" Type="http://schemas.openxmlformats.org/officeDocument/2006/relationships/hyperlink" Target="https://podminky.urs.cz/item/CS_URS_2024_01/411361821" TargetMode="External" /><Relationship Id="rId84" Type="http://schemas.openxmlformats.org/officeDocument/2006/relationships/hyperlink" Target="https://podminky.urs.cz/item/CS_URS_2024_01/411362021" TargetMode="External" /><Relationship Id="rId85" Type="http://schemas.openxmlformats.org/officeDocument/2006/relationships/hyperlink" Target="https://podminky.urs.cz/item/CS_URS_2024_01/417321515" TargetMode="External" /><Relationship Id="rId86" Type="http://schemas.openxmlformats.org/officeDocument/2006/relationships/hyperlink" Target="https://podminky.urs.cz/item/CS_URS_2024_01/417321616" TargetMode="External" /><Relationship Id="rId87" Type="http://schemas.openxmlformats.org/officeDocument/2006/relationships/hyperlink" Target="https://podminky.urs.cz/item/CS_URS_2024_01/417351115" TargetMode="External" /><Relationship Id="rId88" Type="http://schemas.openxmlformats.org/officeDocument/2006/relationships/hyperlink" Target="https://podminky.urs.cz/item/CS_URS_2024_01/417351116" TargetMode="External" /><Relationship Id="rId89" Type="http://schemas.openxmlformats.org/officeDocument/2006/relationships/hyperlink" Target="https://podminky.urs.cz/item/CS_URS_2024_01/417361821" TargetMode="External" /><Relationship Id="rId90" Type="http://schemas.openxmlformats.org/officeDocument/2006/relationships/hyperlink" Target="https://podminky.urs.cz/item/CS_URS_2024_01/581124115" TargetMode="External" /><Relationship Id="rId91" Type="http://schemas.openxmlformats.org/officeDocument/2006/relationships/hyperlink" Target="https://podminky.urs.cz/item/CS_URS_2024_01/612131121" TargetMode="External" /><Relationship Id="rId92" Type="http://schemas.openxmlformats.org/officeDocument/2006/relationships/hyperlink" Target="https://podminky.urs.cz/item/CS_URS_2024_01/612142001" TargetMode="External" /><Relationship Id="rId93" Type="http://schemas.openxmlformats.org/officeDocument/2006/relationships/hyperlink" Target="https://podminky.urs.cz/item/CS_URS_2024_01/612315302" TargetMode="External" /><Relationship Id="rId94" Type="http://schemas.openxmlformats.org/officeDocument/2006/relationships/hyperlink" Target="https://podminky.urs.cz/item/CS_URS_2024_01/612321321" TargetMode="External" /><Relationship Id="rId95" Type="http://schemas.openxmlformats.org/officeDocument/2006/relationships/hyperlink" Target="https://podminky.urs.cz/item/CS_URS_2024_01/612321341" TargetMode="External" /><Relationship Id="rId96" Type="http://schemas.openxmlformats.org/officeDocument/2006/relationships/hyperlink" Target="https://podminky.urs.cz/item/CS_URS_2024_01/612351111" TargetMode="External" /><Relationship Id="rId97" Type="http://schemas.openxmlformats.org/officeDocument/2006/relationships/hyperlink" Target="https://podminky.urs.cz/item/CS_URS_2024_01/613131121" TargetMode="External" /><Relationship Id="rId98" Type="http://schemas.openxmlformats.org/officeDocument/2006/relationships/hyperlink" Target="https://podminky.urs.cz/item/CS_URS_2024_01/613142001" TargetMode="External" /><Relationship Id="rId99" Type="http://schemas.openxmlformats.org/officeDocument/2006/relationships/hyperlink" Target="https://podminky.urs.cz/item/CS_URS_2024_01/613321341" TargetMode="External" /><Relationship Id="rId100" Type="http://schemas.openxmlformats.org/officeDocument/2006/relationships/hyperlink" Target="https://podminky.urs.cz/item/CS_URS_2024_01/619991011" TargetMode="External" /><Relationship Id="rId101" Type="http://schemas.openxmlformats.org/officeDocument/2006/relationships/hyperlink" Target="https://podminky.urs.cz/item/CS_URS_2024_01/621142001" TargetMode="External" /><Relationship Id="rId102" Type="http://schemas.openxmlformats.org/officeDocument/2006/relationships/hyperlink" Target="https://podminky.urs.cz/item/CS_URS_2024_01/621151001" TargetMode="External" /><Relationship Id="rId103" Type="http://schemas.openxmlformats.org/officeDocument/2006/relationships/hyperlink" Target="https://podminky.urs.cz/item/CS_URS_2024_01/621221061" TargetMode="External" /><Relationship Id="rId104" Type="http://schemas.openxmlformats.org/officeDocument/2006/relationships/hyperlink" Target="https://podminky.urs.cz/item/CS_URS_2024_01/621251105" TargetMode="External" /><Relationship Id="rId105" Type="http://schemas.openxmlformats.org/officeDocument/2006/relationships/hyperlink" Target="https://podminky.urs.cz/item/CS_URS_2024_01/621331311" TargetMode="External" /><Relationship Id="rId106" Type="http://schemas.openxmlformats.org/officeDocument/2006/relationships/hyperlink" Target="https://podminky.urs.cz/item/CS_URS_2024_01/621381002" TargetMode="External" /><Relationship Id="rId107" Type="http://schemas.openxmlformats.org/officeDocument/2006/relationships/hyperlink" Target="https://podminky.urs.cz/item/CS_URS_2024_01/622131121" TargetMode="External" /><Relationship Id="rId108" Type="http://schemas.openxmlformats.org/officeDocument/2006/relationships/hyperlink" Target="https://podminky.urs.cz/item/CS_URS_2024_01/622142001" TargetMode="External" /><Relationship Id="rId109" Type="http://schemas.openxmlformats.org/officeDocument/2006/relationships/hyperlink" Target="https://podminky.urs.cz/item/CS_URS_2024_01/622143001" TargetMode="External" /><Relationship Id="rId110" Type="http://schemas.openxmlformats.org/officeDocument/2006/relationships/hyperlink" Target="https://podminky.urs.cz/item/CS_URS_2024_01/622143003" TargetMode="External" /><Relationship Id="rId111" Type="http://schemas.openxmlformats.org/officeDocument/2006/relationships/hyperlink" Target="https://podminky.urs.cz/item/CS_URS_2024_01/622143004" TargetMode="External" /><Relationship Id="rId112" Type="http://schemas.openxmlformats.org/officeDocument/2006/relationships/hyperlink" Target="https://podminky.urs.cz/item/CS_URS_2024_01/622151001" TargetMode="External" /><Relationship Id="rId113" Type="http://schemas.openxmlformats.org/officeDocument/2006/relationships/hyperlink" Target="https://podminky.urs.cz/item/CS_URS_2024_01/622151021" TargetMode="External" /><Relationship Id="rId114" Type="http://schemas.openxmlformats.org/officeDocument/2006/relationships/hyperlink" Target="https://podminky.urs.cz/item/CS_URS_2024_01/622212001" TargetMode="External" /><Relationship Id="rId115" Type="http://schemas.openxmlformats.org/officeDocument/2006/relationships/hyperlink" Target="https://podminky.urs.cz/item/CS_URS_2024_01/622212051" TargetMode="External" /><Relationship Id="rId116" Type="http://schemas.openxmlformats.org/officeDocument/2006/relationships/hyperlink" Target="https://podminky.urs.cz/item/CS_URS_2024_01/622221061" TargetMode="External" /><Relationship Id="rId117" Type="http://schemas.openxmlformats.org/officeDocument/2006/relationships/hyperlink" Target="https://podminky.urs.cz/item/CS_URS_2024_01/622221061" TargetMode="External" /><Relationship Id="rId118" Type="http://schemas.openxmlformats.org/officeDocument/2006/relationships/hyperlink" Target="https://podminky.urs.cz/item/CS_URS_2024_01/622251105" TargetMode="External" /><Relationship Id="rId119" Type="http://schemas.openxmlformats.org/officeDocument/2006/relationships/hyperlink" Target="https://podminky.urs.cz/item/CS_URS_2024_01/622252001" TargetMode="External" /><Relationship Id="rId120" Type="http://schemas.openxmlformats.org/officeDocument/2006/relationships/hyperlink" Target="https://podminky.urs.cz/item/CS_URS_2024_01/622274001" TargetMode="External" /><Relationship Id="rId121" Type="http://schemas.openxmlformats.org/officeDocument/2006/relationships/hyperlink" Target="https://podminky.urs.cz/item/CS_URS_2024_01/622331321" TargetMode="External" /><Relationship Id="rId122" Type="http://schemas.openxmlformats.org/officeDocument/2006/relationships/hyperlink" Target="https://podminky.urs.cz/item/CS_URS_2024_01/622331321" TargetMode="External" /><Relationship Id="rId123" Type="http://schemas.openxmlformats.org/officeDocument/2006/relationships/hyperlink" Target="https://podminky.urs.cz/item/CS_URS_2024_01/622381002" TargetMode="External" /><Relationship Id="rId124" Type="http://schemas.openxmlformats.org/officeDocument/2006/relationships/hyperlink" Target="https://podminky.urs.cz/item/CS_URS_2024_01/622511102" TargetMode="External" /><Relationship Id="rId125" Type="http://schemas.openxmlformats.org/officeDocument/2006/relationships/hyperlink" Target="https://podminky.urs.cz/item/CS_URS_2024_01/628613611" TargetMode="External" /><Relationship Id="rId126" Type="http://schemas.openxmlformats.org/officeDocument/2006/relationships/hyperlink" Target="https://podminky.urs.cz/item/CS_URS_2024_01/629991012" TargetMode="External" /><Relationship Id="rId127" Type="http://schemas.openxmlformats.org/officeDocument/2006/relationships/hyperlink" Target="https://podminky.urs.cz/item/CS_URS_2024_01/631311116" TargetMode="External" /><Relationship Id="rId128" Type="http://schemas.openxmlformats.org/officeDocument/2006/relationships/hyperlink" Target="https://podminky.urs.cz/item/CS_URS_2024_01/631311127" TargetMode="External" /><Relationship Id="rId129" Type="http://schemas.openxmlformats.org/officeDocument/2006/relationships/hyperlink" Target="https://podminky.urs.cz/item/CS_URS_2024_01/631319011" TargetMode="External" /><Relationship Id="rId130" Type="http://schemas.openxmlformats.org/officeDocument/2006/relationships/hyperlink" Target="https://podminky.urs.cz/item/CS_URS_2024_01/631319183" TargetMode="External" /><Relationship Id="rId131" Type="http://schemas.openxmlformats.org/officeDocument/2006/relationships/hyperlink" Target="https://podminky.urs.cz/item/CS_URS_2024_01/632481215" TargetMode="External" /><Relationship Id="rId132" Type="http://schemas.openxmlformats.org/officeDocument/2006/relationships/hyperlink" Target="https://podminky.urs.cz/item/CS_URS_2024_01/633831115" TargetMode="External" /><Relationship Id="rId133" Type="http://schemas.openxmlformats.org/officeDocument/2006/relationships/hyperlink" Target="https://podminky.urs.cz/item/CS_URS_2024_01/634112113" TargetMode="External" /><Relationship Id="rId134" Type="http://schemas.openxmlformats.org/officeDocument/2006/relationships/hyperlink" Target="https://podminky.urs.cz/item/CS_URS_2024_01/634611111" TargetMode="External" /><Relationship Id="rId135" Type="http://schemas.openxmlformats.org/officeDocument/2006/relationships/hyperlink" Target="https://podminky.urs.cz/item/CS_URS_2024_01/634911114" TargetMode="External" /><Relationship Id="rId136" Type="http://schemas.openxmlformats.org/officeDocument/2006/relationships/hyperlink" Target="https://podminky.urs.cz/item/CS_URS_2024_01/636311111" TargetMode="External" /><Relationship Id="rId137" Type="http://schemas.openxmlformats.org/officeDocument/2006/relationships/hyperlink" Target="https://podminky.urs.cz/item/CS_URS_2024_01/637121114" TargetMode="External" /><Relationship Id="rId138" Type="http://schemas.openxmlformats.org/officeDocument/2006/relationships/hyperlink" Target="https://podminky.urs.cz/item/CS_URS_2024_01/894811113" TargetMode="External" /><Relationship Id="rId139" Type="http://schemas.openxmlformats.org/officeDocument/2006/relationships/hyperlink" Target="https://podminky.urs.cz/item/CS_URS_2024_01/894811117" TargetMode="External" /><Relationship Id="rId140" Type="http://schemas.openxmlformats.org/officeDocument/2006/relationships/hyperlink" Target="https://podminky.urs.cz/item/CS_URS_2024_01/916371214" TargetMode="External" /><Relationship Id="rId141" Type="http://schemas.openxmlformats.org/officeDocument/2006/relationships/hyperlink" Target="https://podminky.urs.cz/item/CS_URS_2024_01/919741111" TargetMode="External" /><Relationship Id="rId142" Type="http://schemas.openxmlformats.org/officeDocument/2006/relationships/hyperlink" Target="https://podminky.urs.cz/item/CS_URS_2024_01/919748111" TargetMode="External" /><Relationship Id="rId143" Type="http://schemas.openxmlformats.org/officeDocument/2006/relationships/hyperlink" Target="https://podminky.urs.cz/item/CS_URS_2024_01/941111121" TargetMode="External" /><Relationship Id="rId144" Type="http://schemas.openxmlformats.org/officeDocument/2006/relationships/hyperlink" Target="https://podminky.urs.cz/item/CS_URS_2024_01/941111221" TargetMode="External" /><Relationship Id="rId145" Type="http://schemas.openxmlformats.org/officeDocument/2006/relationships/hyperlink" Target="https://podminky.urs.cz/item/CS_URS_2024_01/941111821" TargetMode="External" /><Relationship Id="rId146" Type="http://schemas.openxmlformats.org/officeDocument/2006/relationships/hyperlink" Target="https://podminky.urs.cz/item/CS_URS_2024_01/949101111" TargetMode="External" /><Relationship Id="rId147" Type="http://schemas.openxmlformats.org/officeDocument/2006/relationships/hyperlink" Target="https://podminky.urs.cz/item/CS_URS_2024_01/952901114" TargetMode="External" /><Relationship Id="rId148" Type="http://schemas.openxmlformats.org/officeDocument/2006/relationships/hyperlink" Target="https://podminky.urs.cz/item/CS_URS_2024_01/953731115" TargetMode="External" /><Relationship Id="rId149" Type="http://schemas.openxmlformats.org/officeDocument/2006/relationships/hyperlink" Target="https://podminky.urs.cz/item/CS_URS_2024_01/953943211" TargetMode="External" /><Relationship Id="rId150" Type="http://schemas.openxmlformats.org/officeDocument/2006/relationships/hyperlink" Target="https://podminky.urs.cz/item/CS_URS_2024_01/953961113" TargetMode="External" /><Relationship Id="rId151" Type="http://schemas.openxmlformats.org/officeDocument/2006/relationships/hyperlink" Target="https://podminky.urs.cz/item/CS_URS_2024_01/953965121" TargetMode="External" /><Relationship Id="rId152" Type="http://schemas.openxmlformats.org/officeDocument/2006/relationships/hyperlink" Target="https://podminky.urs.cz/item/CS_URS_2024_01/953993311" TargetMode="External" /><Relationship Id="rId153" Type="http://schemas.openxmlformats.org/officeDocument/2006/relationships/hyperlink" Target="https://podminky.urs.cz/item/CS_URS_2024_01/998011001" TargetMode="External" /><Relationship Id="rId154" Type="http://schemas.openxmlformats.org/officeDocument/2006/relationships/hyperlink" Target="https://podminky.urs.cz/item/CS_URS_2024_01/711111001" TargetMode="External" /><Relationship Id="rId155" Type="http://schemas.openxmlformats.org/officeDocument/2006/relationships/hyperlink" Target="https://podminky.urs.cz/item/CS_URS_2024_01/711112001" TargetMode="External" /><Relationship Id="rId156" Type="http://schemas.openxmlformats.org/officeDocument/2006/relationships/hyperlink" Target="https://podminky.urs.cz/item/CS_URS_2024_01/711141559" TargetMode="External" /><Relationship Id="rId157" Type="http://schemas.openxmlformats.org/officeDocument/2006/relationships/hyperlink" Target="https://podminky.urs.cz/item/CS_URS_2024_01/711141559" TargetMode="External" /><Relationship Id="rId158" Type="http://schemas.openxmlformats.org/officeDocument/2006/relationships/hyperlink" Target="https://podminky.urs.cz/item/CS_URS_2024_01/711142559" TargetMode="External" /><Relationship Id="rId159" Type="http://schemas.openxmlformats.org/officeDocument/2006/relationships/hyperlink" Target="https://podminky.urs.cz/item/CS_URS_2024_01/711142559" TargetMode="External" /><Relationship Id="rId160" Type="http://schemas.openxmlformats.org/officeDocument/2006/relationships/hyperlink" Target="https://podminky.urs.cz/item/CS_URS_2024_01/711161273" TargetMode="External" /><Relationship Id="rId161" Type="http://schemas.openxmlformats.org/officeDocument/2006/relationships/hyperlink" Target="https://podminky.urs.cz/item/CS_URS_2024_01/711413111" TargetMode="External" /><Relationship Id="rId162" Type="http://schemas.openxmlformats.org/officeDocument/2006/relationships/hyperlink" Target="https://podminky.urs.cz/item/CS_URS_2024_01/711413121" TargetMode="External" /><Relationship Id="rId163" Type="http://schemas.openxmlformats.org/officeDocument/2006/relationships/hyperlink" Target="https://podminky.urs.cz/item/CS_URS_2024_01/711491176" TargetMode="External" /><Relationship Id="rId164" Type="http://schemas.openxmlformats.org/officeDocument/2006/relationships/hyperlink" Target="https://podminky.urs.cz/item/CS_URS_2024_01/711491272" TargetMode="External" /><Relationship Id="rId165" Type="http://schemas.openxmlformats.org/officeDocument/2006/relationships/hyperlink" Target="https://podminky.urs.cz/item/CS_URS_2024_01/711742567" TargetMode="External" /><Relationship Id="rId166" Type="http://schemas.openxmlformats.org/officeDocument/2006/relationships/hyperlink" Target="https://podminky.urs.cz/item/CS_URS_2024_01/998711201" TargetMode="External" /><Relationship Id="rId167" Type="http://schemas.openxmlformats.org/officeDocument/2006/relationships/hyperlink" Target="https://podminky.urs.cz/item/CS_URS_2024_01/712311101" TargetMode="External" /><Relationship Id="rId168" Type="http://schemas.openxmlformats.org/officeDocument/2006/relationships/hyperlink" Target="https://podminky.urs.cz/item/CS_URS_2024_01/712341559" TargetMode="External" /><Relationship Id="rId169" Type="http://schemas.openxmlformats.org/officeDocument/2006/relationships/hyperlink" Target="https://podminky.urs.cz/item/CS_URS_2024_01/712341715" TargetMode="External" /><Relationship Id="rId170" Type="http://schemas.openxmlformats.org/officeDocument/2006/relationships/hyperlink" Target="https://podminky.urs.cz/item/CS_URS_2024_01/712361705" TargetMode="External" /><Relationship Id="rId171" Type="http://schemas.openxmlformats.org/officeDocument/2006/relationships/hyperlink" Target="https://podminky.urs.cz/item/CS_URS_2024_01/712363005" TargetMode="External" /><Relationship Id="rId172" Type="http://schemas.openxmlformats.org/officeDocument/2006/relationships/hyperlink" Target="https://podminky.urs.cz/item/CS_URS_2024_01/712363101" TargetMode="External" /><Relationship Id="rId173" Type="http://schemas.openxmlformats.org/officeDocument/2006/relationships/hyperlink" Target="https://podminky.urs.cz/item/CS_URS_2024_01/712363112" TargetMode="External" /><Relationship Id="rId174" Type="http://schemas.openxmlformats.org/officeDocument/2006/relationships/hyperlink" Target="https://podminky.urs.cz/item/CS_URS_2024_01/712363115" TargetMode="External" /><Relationship Id="rId175" Type="http://schemas.openxmlformats.org/officeDocument/2006/relationships/hyperlink" Target="https://podminky.urs.cz/item/CS_URS_2024_01/712363122" TargetMode="External" /><Relationship Id="rId176" Type="http://schemas.openxmlformats.org/officeDocument/2006/relationships/hyperlink" Target="https://podminky.urs.cz/item/CS_URS_2024_01/712363201" TargetMode="External" /><Relationship Id="rId177" Type="http://schemas.openxmlformats.org/officeDocument/2006/relationships/hyperlink" Target="https://podminky.urs.cz/item/CS_URS_2024_01/712363205" TargetMode="External" /><Relationship Id="rId178" Type="http://schemas.openxmlformats.org/officeDocument/2006/relationships/hyperlink" Target="https://podminky.urs.cz/item/CS_URS_2024_01/712391171" TargetMode="External" /><Relationship Id="rId179" Type="http://schemas.openxmlformats.org/officeDocument/2006/relationships/hyperlink" Target="https://podminky.urs.cz/item/CS_URS_2024_01/712964703" TargetMode="External" /><Relationship Id="rId180" Type="http://schemas.openxmlformats.org/officeDocument/2006/relationships/hyperlink" Target="https://podminky.urs.cz/item/CS_URS_2024_01/998712201" TargetMode="External" /><Relationship Id="rId181" Type="http://schemas.openxmlformats.org/officeDocument/2006/relationships/hyperlink" Target="https://podminky.urs.cz/item/CS_URS_2024_01/713111121" TargetMode="External" /><Relationship Id="rId182" Type="http://schemas.openxmlformats.org/officeDocument/2006/relationships/hyperlink" Target="https://podminky.urs.cz/item/CS_URS_2024_01/713121111" TargetMode="External" /><Relationship Id="rId183" Type="http://schemas.openxmlformats.org/officeDocument/2006/relationships/hyperlink" Target="https://podminky.urs.cz/item/CS_URS_2024_01/713131141" TargetMode="External" /><Relationship Id="rId184" Type="http://schemas.openxmlformats.org/officeDocument/2006/relationships/hyperlink" Target="https://podminky.urs.cz/item/CS_URS_2024_01/713131141" TargetMode="External" /><Relationship Id="rId185" Type="http://schemas.openxmlformats.org/officeDocument/2006/relationships/hyperlink" Target="https://podminky.urs.cz/item/CS_URS_2024_01/713132311" TargetMode="External" /><Relationship Id="rId186" Type="http://schemas.openxmlformats.org/officeDocument/2006/relationships/hyperlink" Target="https://podminky.urs.cz/item/CS_URS_2024_01/713132311" TargetMode="External" /><Relationship Id="rId187" Type="http://schemas.openxmlformats.org/officeDocument/2006/relationships/hyperlink" Target="https://podminky.urs.cz/item/CS_URS_2024_01/713141136" TargetMode="External" /><Relationship Id="rId188" Type="http://schemas.openxmlformats.org/officeDocument/2006/relationships/hyperlink" Target="https://podminky.urs.cz/item/CS_URS_2024_01/713141136" TargetMode="External" /><Relationship Id="rId189" Type="http://schemas.openxmlformats.org/officeDocument/2006/relationships/hyperlink" Target="https://podminky.urs.cz/item/CS_URS_2024_01/713141263" TargetMode="External" /><Relationship Id="rId190" Type="http://schemas.openxmlformats.org/officeDocument/2006/relationships/hyperlink" Target="https://podminky.urs.cz/item/CS_URS_2024_01/713141336" TargetMode="External" /><Relationship Id="rId191" Type="http://schemas.openxmlformats.org/officeDocument/2006/relationships/hyperlink" Target="https://podminky.urs.cz/item/CS_URS_2024_01/713141376" TargetMode="External" /><Relationship Id="rId192" Type="http://schemas.openxmlformats.org/officeDocument/2006/relationships/hyperlink" Target="https://podminky.urs.cz/item/CS_URS_2024_01/713141412" TargetMode="External" /><Relationship Id="rId193" Type="http://schemas.openxmlformats.org/officeDocument/2006/relationships/hyperlink" Target="https://podminky.urs.cz/item/CS_URS_2024_01/998713201" TargetMode="External" /><Relationship Id="rId194" Type="http://schemas.openxmlformats.org/officeDocument/2006/relationships/hyperlink" Target="https://podminky.urs.cz/item/CS_URS_2024_01/714113113" TargetMode="External" /><Relationship Id="rId195" Type="http://schemas.openxmlformats.org/officeDocument/2006/relationships/hyperlink" Target="https://podminky.urs.cz/item/CS_URS_2024_01/714113121" TargetMode="External" /><Relationship Id="rId196" Type="http://schemas.openxmlformats.org/officeDocument/2006/relationships/hyperlink" Target="https://podminky.urs.cz/item/CS_URS_2024_01/714119002" TargetMode="External" /><Relationship Id="rId197" Type="http://schemas.openxmlformats.org/officeDocument/2006/relationships/hyperlink" Target="https://podminky.urs.cz/item/CS_URS_2024_01/998714201" TargetMode="External" /><Relationship Id="rId198" Type="http://schemas.openxmlformats.org/officeDocument/2006/relationships/hyperlink" Target="https://podminky.urs.cz/item/CS_URS_2024_01/762361312" TargetMode="External" /><Relationship Id="rId199" Type="http://schemas.openxmlformats.org/officeDocument/2006/relationships/hyperlink" Target="https://podminky.urs.cz/item/CS_URS_2024_01/762395000" TargetMode="External" /><Relationship Id="rId200" Type="http://schemas.openxmlformats.org/officeDocument/2006/relationships/hyperlink" Target="https://podminky.urs.cz/item/CS_URS_2024_01/762412501" TargetMode="External" /><Relationship Id="rId201" Type="http://schemas.openxmlformats.org/officeDocument/2006/relationships/hyperlink" Target="https://podminky.urs.cz/item/CS_URS_2024_01/998762201" TargetMode="External" /><Relationship Id="rId202" Type="http://schemas.openxmlformats.org/officeDocument/2006/relationships/hyperlink" Target="https://podminky.urs.cz/item/CS_URS_2024_01/763111335" TargetMode="External" /><Relationship Id="rId203" Type="http://schemas.openxmlformats.org/officeDocument/2006/relationships/hyperlink" Target="https://podminky.urs.cz/item/CS_URS_2024_01/763111717" TargetMode="External" /><Relationship Id="rId204" Type="http://schemas.openxmlformats.org/officeDocument/2006/relationships/hyperlink" Target="https://podminky.urs.cz/item/CS_URS_2024_01/763111718" TargetMode="External" /><Relationship Id="rId205" Type="http://schemas.openxmlformats.org/officeDocument/2006/relationships/hyperlink" Target="https://podminky.urs.cz/item/CS_URS_2024_01/763111741" TargetMode="External" /><Relationship Id="rId206" Type="http://schemas.openxmlformats.org/officeDocument/2006/relationships/hyperlink" Target="https://podminky.urs.cz/item/CS_URS_2024_01/763131411" TargetMode="External" /><Relationship Id="rId207" Type="http://schemas.openxmlformats.org/officeDocument/2006/relationships/hyperlink" Target="https://podminky.urs.cz/item/CS_URS_2024_01/763131451" TargetMode="External" /><Relationship Id="rId208" Type="http://schemas.openxmlformats.org/officeDocument/2006/relationships/hyperlink" Target="https://podminky.urs.cz/item/CS_URS_2024_01/763131714" TargetMode="External" /><Relationship Id="rId209" Type="http://schemas.openxmlformats.org/officeDocument/2006/relationships/hyperlink" Target="https://podminky.urs.cz/item/CS_URS_2024_01/763131752" TargetMode="External" /><Relationship Id="rId210" Type="http://schemas.openxmlformats.org/officeDocument/2006/relationships/hyperlink" Target="https://podminky.urs.cz/item/CS_URS_2024_01/998763200" TargetMode="External" /><Relationship Id="rId211" Type="http://schemas.openxmlformats.org/officeDocument/2006/relationships/hyperlink" Target="https://podminky.urs.cz/item/CS_URS_2024_01/764226442" TargetMode="External" /><Relationship Id="rId212" Type="http://schemas.openxmlformats.org/officeDocument/2006/relationships/hyperlink" Target="https://podminky.urs.cz/item/CS_URS_2024_01/764226445" TargetMode="External" /><Relationship Id="rId213" Type="http://schemas.openxmlformats.org/officeDocument/2006/relationships/hyperlink" Target="https://podminky.urs.cz/item/CS_URS_2024_01/764242503" TargetMode="External" /><Relationship Id="rId214" Type="http://schemas.openxmlformats.org/officeDocument/2006/relationships/hyperlink" Target="https://podminky.urs.cz/item/CS_URS_2024_01/998764201" TargetMode="External" /><Relationship Id="rId215" Type="http://schemas.openxmlformats.org/officeDocument/2006/relationships/hyperlink" Target="https://podminky.urs.cz/item/CS_URS_2024_01/766414232" TargetMode="External" /><Relationship Id="rId216" Type="http://schemas.openxmlformats.org/officeDocument/2006/relationships/hyperlink" Target="https://podminky.urs.cz/item/CS_URS_2024_01/766416231" TargetMode="External" /><Relationship Id="rId217" Type="http://schemas.openxmlformats.org/officeDocument/2006/relationships/hyperlink" Target="https://podminky.urs.cz/item/CS_URS_2024_01/766417211" TargetMode="External" /><Relationship Id="rId218" Type="http://schemas.openxmlformats.org/officeDocument/2006/relationships/hyperlink" Target="https://podminky.urs.cz/item/CS_URS_2024_01/766417441" TargetMode="External" /><Relationship Id="rId219" Type="http://schemas.openxmlformats.org/officeDocument/2006/relationships/hyperlink" Target="https://podminky.urs.cz/item/CS_URS_2024_01/766417513" TargetMode="External" /><Relationship Id="rId220" Type="http://schemas.openxmlformats.org/officeDocument/2006/relationships/hyperlink" Target="https://podminky.urs.cz/item/CS_URS_2024_01/766417513" TargetMode="External" /><Relationship Id="rId221" Type="http://schemas.openxmlformats.org/officeDocument/2006/relationships/hyperlink" Target="https://podminky.urs.cz/item/CS_URS_2024_01/766417523" TargetMode="External" /><Relationship Id="rId222" Type="http://schemas.openxmlformats.org/officeDocument/2006/relationships/hyperlink" Target="https://podminky.urs.cz/item/CS_URS_2024_01/766417531" TargetMode="External" /><Relationship Id="rId223" Type="http://schemas.openxmlformats.org/officeDocument/2006/relationships/hyperlink" Target="https://podminky.urs.cz/item/CS_URS_2024_01/766417541" TargetMode="External" /><Relationship Id="rId224" Type="http://schemas.openxmlformats.org/officeDocument/2006/relationships/hyperlink" Target="https://podminky.urs.cz/item/CS_URS_2024_01/766434333" TargetMode="External" /><Relationship Id="rId225" Type="http://schemas.openxmlformats.org/officeDocument/2006/relationships/hyperlink" Target="https://podminky.urs.cz/item/CS_URS_2024_01/766492100" TargetMode="External" /><Relationship Id="rId226" Type="http://schemas.openxmlformats.org/officeDocument/2006/relationships/hyperlink" Target="https://podminky.urs.cz/item/CS_URS_2024_01/766621012" TargetMode="External" /><Relationship Id="rId227" Type="http://schemas.openxmlformats.org/officeDocument/2006/relationships/hyperlink" Target="https://podminky.urs.cz/item/CS_URS_2024_01/766621013" TargetMode="External" /><Relationship Id="rId228" Type="http://schemas.openxmlformats.org/officeDocument/2006/relationships/hyperlink" Target="https://podminky.urs.cz/item/CS_URS_2024_01/766621211" TargetMode="External" /><Relationship Id="rId229" Type="http://schemas.openxmlformats.org/officeDocument/2006/relationships/hyperlink" Target="https://podminky.urs.cz/item/CS_URS_2024_01/766621212" TargetMode="External" /><Relationship Id="rId230" Type="http://schemas.openxmlformats.org/officeDocument/2006/relationships/hyperlink" Target="https://podminky.urs.cz/item/CS_URS_2024_01/766629623" TargetMode="External" /><Relationship Id="rId231" Type="http://schemas.openxmlformats.org/officeDocument/2006/relationships/hyperlink" Target="https://podminky.urs.cz/item/CS_URS_2024_01/766629631" TargetMode="External" /><Relationship Id="rId232" Type="http://schemas.openxmlformats.org/officeDocument/2006/relationships/hyperlink" Target="https://podminky.urs.cz/item/CS_URS_2024_01/766660171" TargetMode="External" /><Relationship Id="rId233" Type="http://schemas.openxmlformats.org/officeDocument/2006/relationships/hyperlink" Target="https://podminky.urs.cz/item/CS_URS_2024_01/766660311" TargetMode="External" /><Relationship Id="rId234" Type="http://schemas.openxmlformats.org/officeDocument/2006/relationships/hyperlink" Target="https://podminky.urs.cz/item/CS_URS_2024_01/766660411" TargetMode="External" /><Relationship Id="rId235" Type="http://schemas.openxmlformats.org/officeDocument/2006/relationships/hyperlink" Target="https://podminky.urs.cz/item/CS_URS_2024_01/766660421" TargetMode="External" /><Relationship Id="rId236" Type="http://schemas.openxmlformats.org/officeDocument/2006/relationships/hyperlink" Target="https://podminky.urs.cz/item/CS_URS_2024_01/766660122" TargetMode="External" /><Relationship Id="rId237" Type="http://schemas.openxmlformats.org/officeDocument/2006/relationships/hyperlink" Target="https://podminky.urs.cz/item/CS_URS_2024_01/766660441" TargetMode="External" /><Relationship Id="rId238" Type="http://schemas.openxmlformats.org/officeDocument/2006/relationships/hyperlink" Target="https://podminky.urs.cz/item/CS_URS_2024_01/766660451" TargetMode="External" /><Relationship Id="rId239" Type="http://schemas.openxmlformats.org/officeDocument/2006/relationships/hyperlink" Target="https://podminky.urs.cz/item/CS_URS_2024_01/766660720" TargetMode="External" /><Relationship Id="rId240" Type="http://schemas.openxmlformats.org/officeDocument/2006/relationships/hyperlink" Target="https://podminky.urs.cz/item/CS_URS_2024_01/766660728" TargetMode="External" /><Relationship Id="rId241" Type="http://schemas.openxmlformats.org/officeDocument/2006/relationships/hyperlink" Target="https://podminky.urs.cz/item/CS_URS_2024_01/766660729" TargetMode="External" /><Relationship Id="rId242" Type="http://schemas.openxmlformats.org/officeDocument/2006/relationships/hyperlink" Target="https://podminky.urs.cz/item/CS_URS_2024_01/766660748" TargetMode="External" /><Relationship Id="rId243" Type="http://schemas.openxmlformats.org/officeDocument/2006/relationships/hyperlink" Target="https://podminky.urs.cz/item/CS_URS_2024_01/766682111" TargetMode="External" /><Relationship Id="rId244" Type="http://schemas.openxmlformats.org/officeDocument/2006/relationships/hyperlink" Target="https://podminky.urs.cz/item/CS_URS_2024_01/766694116" TargetMode="External" /><Relationship Id="rId245" Type="http://schemas.openxmlformats.org/officeDocument/2006/relationships/hyperlink" Target="https://podminky.urs.cz/item/CS_URS_2024_01/766694126" TargetMode="External" /><Relationship Id="rId246" Type="http://schemas.openxmlformats.org/officeDocument/2006/relationships/hyperlink" Target="https://podminky.urs.cz/item/CS_URS_2024_01/998766201" TargetMode="External" /><Relationship Id="rId247" Type="http://schemas.openxmlformats.org/officeDocument/2006/relationships/hyperlink" Target="https://podminky.urs.cz/item/CS_URS_2024_01/767991003" TargetMode="External" /><Relationship Id="rId248" Type="http://schemas.openxmlformats.org/officeDocument/2006/relationships/hyperlink" Target="https://podminky.urs.cz/item/CS_URS_2024_01/767995111" TargetMode="External" /><Relationship Id="rId249" Type="http://schemas.openxmlformats.org/officeDocument/2006/relationships/hyperlink" Target="https://podminky.urs.cz/item/CS_URS_2024_01/767995111" TargetMode="External" /><Relationship Id="rId250" Type="http://schemas.openxmlformats.org/officeDocument/2006/relationships/hyperlink" Target="https://podminky.urs.cz/item/CS_URS_2024_01/767995111" TargetMode="External" /><Relationship Id="rId251" Type="http://schemas.openxmlformats.org/officeDocument/2006/relationships/hyperlink" Target="https://podminky.urs.cz/item/CS_URS_2024_01/767995116" TargetMode="External" /><Relationship Id="rId252" Type="http://schemas.openxmlformats.org/officeDocument/2006/relationships/hyperlink" Target="https://podminky.urs.cz/item/CS_URS_2024_01/998767201" TargetMode="External" /><Relationship Id="rId253" Type="http://schemas.openxmlformats.org/officeDocument/2006/relationships/hyperlink" Target="https://podminky.urs.cz/item/CS_URS_2024_01/775111311" TargetMode="External" /><Relationship Id="rId254" Type="http://schemas.openxmlformats.org/officeDocument/2006/relationships/hyperlink" Target="https://podminky.urs.cz/item/CS_URS_2024_01/775121111" TargetMode="External" /><Relationship Id="rId255" Type="http://schemas.openxmlformats.org/officeDocument/2006/relationships/hyperlink" Target="https://podminky.urs.cz/item/CS_URS_2024_01/775141112" TargetMode="External" /><Relationship Id="rId256" Type="http://schemas.openxmlformats.org/officeDocument/2006/relationships/hyperlink" Target="https://podminky.urs.cz/item/CS_URS_2024_01/775413315" TargetMode="External" /><Relationship Id="rId257" Type="http://schemas.openxmlformats.org/officeDocument/2006/relationships/hyperlink" Target="https://podminky.urs.cz/item/CS_URS_2024_01/775449121" TargetMode="External" /><Relationship Id="rId258" Type="http://schemas.openxmlformats.org/officeDocument/2006/relationships/hyperlink" Target="https://podminky.urs.cz/item/CS_URS_2024_01/775541151" TargetMode="External" /><Relationship Id="rId259" Type="http://schemas.openxmlformats.org/officeDocument/2006/relationships/hyperlink" Target="https://podminky.urs.cz/item/CS_URS_2024_01/775591411" TargetMode="External" /><Relationship Id="rId260" Type="http://schemas.openxmlformats.org/officeDocument/2006/relationships/hyperlink" Target="https://podminky.urs.cz/item/CS_URS_2024_01/998775201" TargetMode="External" /><Relationship Id="rId261" Type="http://schemas.openxmlformats.org/officeDocument/2006/relationships/hyperlink" Target="https://podminky.urs.cz/item/CS_URS_2024_01/777111111" TargetMode="External" /><Relationship Id="rId262" Type="http://schemas.openxmlformats.org/officeDocument/2006/relationships/hyperlink" Target="https://podminky.urs.cz/item/CS_URS_2024_01/777111121" TargetMode="External" /><Relationship Id="rId263" Type="http://schemas.openxmlformats.org/officeDocument/2006/relationships/hyperlink" Target="https://podminky.urs.cz/item/CS_URS_2024_01/777111123" TargetMode="External" /><Relationship Id="rId264" Type="http://schemas.openxmlformats.org/officeDocument/2006/relationships/hyperlink" Target="https://podminky.urs.cz/item/CS_URS_2024_01/777121105" TargetMode="External" /><Relationship Id="rId265" Type="http://schemas.openxmlformats.org/officeDocument/2006/relationships/hyperlink" Target="https://podminky.urs.cz/item/CS_URS_2024_01/777131101" TargetMode="External" /><Relationship Id="rId266" Type="http://schemas.openxmlformats.org/officeDocument/2006/relationships/hyperlink" Target="https://podminky.urs.cz/item/CS_URS_2024_01/777511105" TargetMode="External" /><Relationship Id="rId267" Type="http://schemas.openxmlformats.org/officeDocument/2006/relationships/hyperlink" Target="https://podminky.urs.cz/item/CS_URS_2024_01/777612101" TargetMode="External" /><Relationship Id="rId268" Type="http://schemas.openxmlformats.org/officeDocument/2006/relationships/hyperlink" Target="https://podminky.urs.cz/item/CS_URS_2024_01/777911111" TargetMode="External" /><Relationship Id="rId269" Type="http://schemas.openxmlformats.org/officeDocument/2006/relationships/hyperlink" Target="https://podminky.urs.cz/item/CS_URS_2024_01/998777201" TargetMode="External" /><Relationship Id="rId270" Type="http://schemas.openxmlformats.org/officeDocument/2006/relationships/hyperlink" Target="https://podminky.urs.cz/item/CS_URS_2024_01/783168211" TargetMode="External" /><Relationship Id="rId271" Type="http://schemas.openxmlformats.org/officeDocument/2006/relationships/hyperlink" Target="https://podminky.urs.cz/item/CS_URS_2024_01/783168211" TargetMode="External" /><Relationship Id="rId272" Type="http://schemas.openxmlformats.org/officeDocument/2006/relationships/hyperlink" Target="https://podminky.urs.cz/item/CS_URS_2024_01/784181101" TargetMode="External" /><Relationship Id="rId273" Type="http://schemas.openxmlformats.org/officeDocument/2006/relationships/hyperlink" Target="https://podminky.urs.cz/item/CS_URS_2024_01/784221101" TargetMode="External" /><Relationship Id="rId274" Type="http://schemas.openxmlformats.org/officeDocument/2006/relationships/hyperlink" Target="https://podminky.urs.cz/item/CS_URS_2024_01/784661601" TargetMode="External" /><Relationship Id="rId275" Type="http://schemas.openxmlformats.org/officeDocument/2006/relationships/hyperlink" Target="https://podminky.urs.cz/item/CS_URS_2024_01/786623011" TargetMode="External" /><Relationship Id="rId276" Type="http://schemas.openxmlformats.org/officeDocument/2006/relationships/hyperlink" Target="https://podminky.urs.cz/item/CS_URS_2024_01/786623011" TargetMode="External" /><Relationship Id="rId277" Type="http://schemas.openxmlformats.org/officeDocument/2006/relationships/hyperlink" Target="https://podminky.urs.cz/item/CS_URS_2024_01/786623015" TargetMode="External" /><Relationship Id="rId278" Type="http://schemas.openxmlformats.org/officeDocument/2006/relationships/hyperlink" Target="https://podminky.urs.cz/item/CS_URS_2024_01/786623039" TargetMode="External" /><Relationship Id="rId279" Type="http://schemas.openxmlformats.org/officeDocument/2006/relationships/hyperlink" Target="https://podminky.urs.cz/item/CS_URS_2024_01/786623043" TargetMode="External" /><Relationship Id="rId280" Type="http://schemas.openxmlformats.org/officeDocument/2006/relationships/hyperlink" Target="https://podminky.urs.cz/item/CS_URS_2024_01/998786201" TargetMode="External" /><Relationship Id="rId28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425" TargetMode="External" /><Relationship Id="rId2" Type="http://schemas.openxmlformats.org/officeDocument/2006/relationships/hyperlink" Target="https://podminky.urs.cz/item/CS_URS_2024_01/113107442" TargetMode="External" /><Relationship Id="rId3" Type="http://schemas.openxmlformats.org/officeDocument/2006/relationships/hyperlink" Target="https://podminky.urs.cz/item/CS_URS_2024_01/113201112" TargetMode="External" /><Relationship Id="rId4" Type="http://schemas.openxmlformats.org/officeDocument/2006/relationships/hyperlink" Target="https://podminky.urs.cz/item/CS_URS_2024_01/113202111" TargetMode="External" /><Relationship Id="rId5" Type="http://schemas.openxmlformats.org/officeDocument/2006/relationships/hyperlink" Target="https://podminky.urs.cz/item/CS_URS_2024_01/131151100" TargetMode="External" /><Relationship Id="rId6" Type="http://schemas.openxmlformats.org/officeDocument/2006/relationships/hyperlink" Target="https://podminky.urs.cz/item/CS_URS_2024_01/132112221" TargetMode="External" /><Relationship Id="rId7" Type="http://schemas.openxmlformats.org/officeDocument/2006/relationships/hyperlink" Target="https://podminky.urs.cz/item/CS_URS_2024_01/132151253" TargetMode="External" /><Relationship Id="rId8" Type="http://schemas.openxmlformats.org/officeDocument/2006/relationships/hyperlink" Target="https://podminky.urs.cz/item/CS_URS_2024_01/132151103" TargetMode="External" /><Relationship Id="rId9" Type="http://schemas.openxmlformats.org/officeDocument/2006/relationships/hyperlink" Target="https://podminky.urs.cz/item/CS_URS_2024_01/132154104" TargetMode="External" /><Relationship Id="rId10" Type="http://schemas.openxmlformats.org/officeDocument/2006/relationships/hyperlink" Target="https://podminky.urs.cz/item/CS_URS_2024_01/162351103" TargetMode="External" /><Relationship Id="rId11" Type="http://schemas.openxmlformats.org/officeDocument/2006/relationships/hyperlink" Target="https://podminky.urs.cz/item/CS_URS_2024_01/162351103" TargetMode="External" /><Relationship Id="rId12" Type="http://schemas.openxmlformats.org/officeDocument/2006/relationships/hyperlink" Target="https://podminky.urs.cz/item/CS_URS_2024_01/162651111" TargetMode="External" /><Relationship Id="rId13" Type="http://schemas.openxmlformats.org/officeDocument/2006/relationships/hyperlink" Target="https://podminky.urs.cz/item/CS_URS_2024_01/167151111" TargetMode="External" /><Relationship Id="rId14" Type="http://schemas.openxmlformats.org/officeDocument/2006/relationships/hyperlink" Target="https://podminky.urs.cz/item/CS_URS_2024_01/167151111" TargetMode="External" /><Relationship Id="rId15" Type="http://schemas.openxmlformats.org/officeDocument/2006/relationships/hyperlink" Target="https://podminky.urs.cz/item/CS_URS_2024_01/171201221" TargetMode="External" /><Relationship Id="rId16" Type="http://schemas.openxmlformats.org/officeDocument/2006/relationships/hyperlink" Target="https://podminky.urs.cz/item/CS_URS_2024_01/17125120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4151101" TargetMode="External" /><Relationship Id="rId20" Type="http://schemas.openxmlformats.org/officeDocument/2006/relationships/hyperlink" Target="https://podminky.urs.cz/item/CS_URS_2024_01/175151101" TargetMode="External" /><Relationship Id="rId21" Type="http://schemas.openxmlformats.org/officeDocument/2006/relationships/hyperlink" Target="https://podminky.urs.cz/item/CS_URS_2024_01/359901211" TargetMode="External" /><Relationship Id="rId22" Type="http://schemas.openxmlformats.org/officeDocument/2006/relationships/hyperlink" Target="https://podminky.urs.cz/item/CS_URS_2024_01/382413116" TargetMode="External" /><Relationship Id="rId23" Type="http://schemas.openxmlformats.org/officeDocument/2006/relationships/hyperlink" Target="https://podminky.urs.cz/item/CS_URS_2024_01/382413116" TargetMode="External" /><Relationship Id="rId24" Type="http://schemas.openxmlformats.org/officeDocument/2006/relationships/hyperlink" Target="https://podminky.urs.cz/item/CS_URS_2024_01/451572111" TargetMode="External" /><Relationship Id="rId25" Type="http://schemas.openxmlformats.org/officeDocument/2006/relationships/hyperlink" Target="https://podminky.urs.cz/item/CS_URS_2024_01/452311121" TargetMode="External" /><Relationship Id="rId26" Type="http://schemas.openxmlformats.org/officeDocument/2006/relationships/hyperlink" Target="https://podminky.urs.cz/item/CS_URS_2024_01/452351111" TargetMode="External" /><Relationship Id="rId27" Type="http://schemas.openxmlformats.org/officeDocument/2006/relationships/hyperlink" Target="https://podminky.urs.cz/item/CS_URS_2024_01/452351112" TargetMode="External" /><Relationship Id="rId28" Type="http://schemas.openxmlformats.org/officeDocument/2006/relationships/hyperlink" Target="https://podminky.urs.cz/item/CS_URS_2024_01/452368211" TargetMode="External" /><Relationship Id="rId29" Type="http://schemas.openxmlformats.org/officeDocument/2006/relationships/hyperlink" Target="https://podminky.urs.cz/item/CS_URS_2024_01/566901134" TargetMode="External" /><Relationship Id="rId30" Type="http://schemas.openxmlformats.org/officeDocument/2006/relationships/hyperlink" Target="https://podminky.urs.cz/item/CS_URS_2024_01/566901144" TargetMode="External" /><Relationship Id="rId31" Type="http://schemas.openxmlformats.org/officeDocument/2006/relationships/hyperlink" Target="https://podminky.urs.cz/item/CS_URS_2024_01/566901161" TargetMode="External" /><Relationship Id="rId32" Type="http://schemas.openxmlformats.org/officeDocument/2006/relationships/hyperlink" Target="https://podminky.urs.cz/item/CS_URS_2024_01/817474111" TargetMode="External" /><Relationship Id="rId33" Type="http://schemas.openxmlformats.org/officeDocument/2006/relationships/hyperlink" Target="https://podminky.urs.cz/item/CS_URS_2024_01/871161141" TargetMode="External" /><Relationship Id="rId34" Type="http://schemas.openxmlformats.org/officeDocument/2006/relationships/hyperlink" Target="https://podminky.urs.cz/item/CS_URS_2024_01/871171141" TargetMode="External" /><Relationship Id="rId35" Type="http://schemas.openxmlformats.org/officeDocument/2006/relationships/hyperlink" Target="https://podminky.urs.cz/item/CS_URS_2024_01/871313121" TargetMode="External" /><Relationship Id="rId36" Type="http://schemas.openxmlformats.org/officeDocument/2006/relationships/hyperlink" Target="https://podminky.urs.cz/item/CS_URS_2024_01/877310310" TargetMode="External" /><Relationship Id="rId37" Type="http://schemas.openxmlformats.org/officeDocument/2006/relationships/hyperlink" Target="https://podminky.urs.cz/item/CS_URS_2024_01/879171111" TargetMode="External" /><Relationship Id="rId38" Type="http://schemas.openxmlformats.org/officeDocument/2006/relationships/hyperlink" Target="https://podminky.urs.cz/item/CS_URS_2024_01/891162211" TargetMode="External" /><Relationship Id="rId39" Type="http://schemas.openxmlformats.org/officeDocument/2006/relationships/hyperlink" Target="https://podminky.urs.cz/item/CS_URS_2024_01/892233122" TargetMode="External" /><Relationship Id="rId40" Type="http://schemas.openxmlformats.org/officeDocument/2006/relationships/hyperlink" Target="https://podminky.urs.cz/item/CS_URS_2024_01/892372111" TargetMode="External" /><Relationship Id="rId41" Type="http://schemas.openxmlformats.org/officeDocument/2006/relationships/hyperlink" Target="https://podminky.urs.cz/item/CS_URS_2024_01/892351111" TargetMode="External" /><Relationship Id="rId42" Type="http://schemas.openxmlformats.org/officeDocument/2006/relationships/hyperlink" Target="https://podminky.urs.cz/item/CS_URS_2024_01/893811152" TargetMode="External" /><Relationship Id="rId43" Type="http://schemas.openxmlformats.org/officeDocument/2006/relationships/hyperlink" Target="https://podminky.urs.cz/item/CS_URS_2024_01/894812311" TargetMode="External" /><Relationship Id="rId44" Type="http://schemas.openxmlformats.org/officeDocument/2006/relationships/hyperlink" Target="https://podminky.urs.cz/item/CS_URS_2024_01/894812313" TargetMode="External" /><Relationship Id="rId45" Type="http://schemas.openxmlformats.org/officeDocument/2006/relationships/hyperlink" Target="https://podminky.urs.cz/item/CS_URS_2024_01/894812332" TargetMode="External" /><Relationship Id="rId46" Type="http://schemas.openxmlformats.org/officeDocument/2006/relationships/hyperlink" Target="https://podminky.urs.cz/item/CS_URS_2024_01/894812339" TargetMode="External" /><Relationship Id="rId47" Type="http://schemas.openxmlformats.org/officeDocument/2006/relationships/hyperlink" Target="https://podminky.urs.cz/item/CS_URS_2024_01/894812354" TargetMode="External" /><Relationship Id="rId48" Type="http://schemas.openxmlformats.org/officeDocument/2006/relationships/hyperlink" Target="https://podminky.urs.cz/item/CS_URS_2024_01/899623151" TargetMode="External" /><Relationship Id="rId49" Type="http://schemas.openxmlformats.org/officeDocument/2006/relationships/hyperlink" Target="https://podminky.urs.cz/item/CS_URS_2024_01/899721111" TargetMode="External" /><Relationship Id="rId50" Type="http://schemas.openxmlformats.org/officeDocument/2006/relationships/hyperlink" Target="https://podminky.urs.cz/item/CS_URS_2024_01/899722111" TargetMode="External" /><Relationship Id="rId51" Type="http://schemas.openxmlformats.org/officeDocument/2006/relationships/hyperlink" Target="https://podminky.urs.cz/item/CS_URS_2024_01/915491211" TargetMode="External" /><Relationship Id="rId52" Type="http://schemas.openxmlformats.org/officeDocument/2006/relationships/hyperlink" Target="https://podminky.urs.cz/item/CS_URS_2024_01/916131213" TargetMode="External" /><Relationship Id="rId53" Type="http://schemas.openxmlformats.org/officeDocument/2006/relationships/hyperlink" Target="https://podminky.urs.cz/item/CS_URS_2024_01/919121233" TargetMode="External" /><Relationship Id="rId54" Type="http://schemas.openxmlformats.org/officeDocument/2006/relationships/hyperlink" Target="https://podminky.urs.cz/item/CS_URS_2024_01/919735112" TargetMode="External" /><Relationship Id="rId55" Type="http://schemas.openxmlformats.org/officeDocument/2006/relationships/hyperlink" Target="https://podminky.urs.cz/item/CS_URS_2024_01/997221571" TargetMode="External" /><Relationship Id="rId56" Type="http://schemas.openxmlformats.org/officeDocument/2006/relationships/hyperlink" Target="https://podminky.urs.cz/item/CS_URS_2024_01/997221579" TargetMode="External" /><Relationship Id="rId57" Type="http://schemas.openxmlformats.org/officeDocument/2006/relationships/hyperlink" Target="https://podminky.urs.cz/item/CS_URS_2024_01/997221612" TargetMode="External" /><Relationship Id="rId58" Type="http://schemas.openxmlformats.org/officeDocument/2006/relationships/hyperlink" Target="https://podminky.urs.cz/item/CS_URS_2024_01/997221645" TargetMode="External" /><Relationship Id="rId59" Type="http://schemas.openxmlformats.org/officeDocument/2006/relationships/hyperlink" Target="https://podminky.urs.cz/item/CS_URS_2024_01/997221655" TargetMode="External" /><Relationship Id="rId60" Type="http://schemas.openxmlformats.org/officeDocument/2006/relationships/hyperlink" Target="https://podminky.urs.cz/item/CS_URS_2024_01/998276101" TargetMode="External" /><Relationship Id="rId61" Type="http://schemas.openxmlformats.org/officeDocument/2006/relationships/hyperlink" Target="https://podminky.urs.cz/item/CS_URS_2024_01/721173316" TargetMode="External" /><Relationship Id="rId62" Type="http://schemas.openxmlformats.org/officeDocument/2006/relationships/hyperlink" Target="https://podminky.urs.cz/item/CS_URS_2024_01/721173317" TargetMode="External" /><Relationship Id="rId63" Type="http://schemas.openxmlformats.org/officeDocument/2006/relationships/hyperlink" Target="https://podminky.urs.cz/item/CS_URS_2024_01/721173401" TargetMode="External" /><Relationship Id="rId64" Type="http://schemas.openxmlformats.org/officeDocument/2006/relationships/hyperlink" Target="https://podminky.urs.cz/item/CS_URS_2024_01/721173402" TargetMode="External" /><Relationship Id="rId65" Type="http://schemas.openxmlformats.org/officeDocument/2006/relationships/hyperlink" Target="https://podminky.urs.cz/item/CS_URS_2024_01/721173403" TargetMode="External" /><Relationship Id="rId66" Type="http://schemas.openxmlformats.org/officeDocument/2006/relationships/hyperlink" Target="https://podminky.urs.cz/item/CS_URS_2024_01/721174024" TargetMode="External" /><Relationship Id="rId67" Type="http://schemas.openxmlformats.org/officeDocument/2006/relationships/hyperlink" Target="https://podminky.urs.cz/item/CS_URS_2024_01/721174025" TargetMode="External" /><Relationship Id="rId68" Type="http://schemas.openxmlformats.org/officeDocument/2006/relationships/hyperlink" Target="https://podminky.urs.cz/item/CS_URS_2024_01/721174042" TargetMode="External" /><Relationship Id="rId69" Type="http://schemas.openxmlformats.org/officeDocument/2006/relationships/hyperlink" Target="https://podminky.urs.cz/item/CS_URS_2024_01/721174043" TargetMode="External" /><Relationship Id="rId70" Type="http://schemas.openxmlformats.org/officeDocument/2006/relationships/hyperlink" Target="https://podminky.urs.cz/item/CS_URS_2024_01/721174045" TargetMode="External" /><Relationship Id="rId71" Type="http://schemas.openxmlformats.org/officeDocument/2006/relationships/hyperlink" Target="https://podminky.urs.cz/item/CS_URS_2024_01/721175232" TargetMode="External" /><Relationship Id="rId72" Type="http://schemas.openxmlformats.org/officeDocument/2006/relationships/hyperlink" Target="https://podminky.urs.cz/item/CS_URS_2024_01/721211422" TargetMode="External" /><Relationship Id="rId73" Type="http://schemas.openxmlformats.org/officeDocument/2006/relationships/hyperlink" Target="https://podminky.urs.cz/item/CS_URS_2024_01/721212127" TargetMode="External" /><Relationship Id="rId74" Type="http://schemas.openxmlformats.org/officeDocument/2006/relationships/hyperlink" Target="https://podminky.urs.cz/item/CS_URS_2024_01/721233112" TargetMode="External" /><Relationship Id="rId75" Type="http://schemas.openxmlformats.org/officeDocument/2006/relationships/hyperlink" Target="https://podminky.urs.cz/item/CS_URS_2024_01/721242116" TargetMode="External" /><Relationship Id="rId76" Type="http://schemas.openxmlformats.org/officeDocument/2006/relationships/hyperlink" Target="https://podminky.urs.cz/item/CS_URS_2024_01/721290111" TargetMode="External" /><Relationship Id="rId77" Type="http://schemas.openxmlformats.org/officeDocument/2006/relationships/hyperlink" Target="https://podminky.urs.cz/item/CS_URS_2024_01/721290112" TargetMode="External" /><Relationship Id="rId78" Type="http://schemas.openxmlformats.org/officeDocument/2006/relationships/hyperlink" Target="https://podminky.urs.cz/item/CS_URS_2024_01/998721201" TargetMode="External" /><Relationship Id="rId79" Type="http://schemas.openxmlformats.org/officeDocument/2006/relationships/hyperlink" Target="https://podminky.urs.cz/item/CS_URS_2024_01/722174023" TargetMode="External" /><Relationship Id="rId80" Type="http://schemas.openxmlformats.org/officeDocument/2006/relationships/hyperlink" Target="https://podminky.urs.cz/item/CS_URS_2024_01/722174024" TargetMode="External" /><Relationship Id="rId81" Type="http://schemas.openxmlformats.org/officeDocument/2006/relationships/hyperlink" Target="https://podminky.urs.cz/item/CS_URS_2024_01/722174025" TargetMode="External" /><Relationship Id="rId82" Type="http://schemas.openxmlformats.org/officeDocument/2006/relationships/hyperlink" Target="https://podminky.urs.cz/item/CS_URS_2024_01/722174026" TargetMode="External" /><Relationship Id="rId83" Type="http://schemas.openxmlformats.org/officeDocument/2006/relationships/hyperlink" Target="https://podminky.urs.cz/item/CS_URS_2024_01/722181232" TargetMode="External" /><Relationship Id="rId84" Type="http://schemas.openxmlformats.org/officeDocument/2006/relationships/hyperlink" Target="https://podminky.urs.cz/item/CS_URS_2024_01/722181233" TargetMode="External" /><Relationship Id="rId85" Type="http://schemas.openxmlformats.org/officeDocument/2006/relationships/hyperlink" Target="https://podminky.urs.cz/item/CS_URS_2024_01/722182012" TargetMode="External" /><Relationship Id="rId86" Type="http://schemas.openxmlformats.org/officeDocument/2006/relationships/hyperlink" Target="https://podminky.urs.cz/item/CS_URS_2024_01/722182013" TargetMode="External" /><Relationship Id="rId87" Type="http://schemas.openxmlformats.org/officeDocument/2006/relationships/hyperlink" Target="https://podminky.urs.cz/item/CS_URS_2024_01/722182014" TargetMode="External" /><Relationship Id="rId88" Type="http://schemas.openxmlformats.org/officeDocument/2006/relationships/hyperlink" Target="https://podminky.urs.cz/item/CS_URS_2024_01/722182015" TargetMode="External" /><Relationship Id="rId89" Type="http://schemas.openxmlformats.org/officeDocument/2006/relationships/hyperlink" Target="https://podminky.urs.cz/item/CS_URS_2024_01/722270102" TargetMode="External" /><Relationship Id="rId90" Type="http://schemas.openxmlformats.org/officeDocument/2006/relationships/hyperlink" Target="https://podminky.urs.cz/item/CS_URS_2024_01/722290234" TargetMode="External" /><Relationship Id="rId91" Type="http://schemas.openxmlformats.org/officeDocument/2006/relationships/hyperlink" Target="https://podminky.urs.cz/item/CS_URS_2024_01/722290246" TargetMode="External" /><Relationship Id="rId92" Type="http://schemas.openxmlformats.org/officeDocument/2006/relationships/hyperlink" Target="https://podminky.urs.cz/item/CS_URS_2024_01/998722201" TargetMode="External" /><Relationship Id="rId93" Type="http://schemas.openxmlformats.org/officeDocument/2006/relationships/hyperlink" Target="https://podminky.urs.cz/item/CS_URS_2024_01/998724201" TargetMode="External" /><Relationship Id="rId94" Type="http://schemas.openxmlformats.org/officeDocument/2006/relationships/hyperlink" Target="https://podminky.urs.cz/item/CS_URS_2024_01/725112022" TargetMode="External" /><Relationship Id="rId95" Type="http://schemas.openxmlformats.org/officeDocument/2006/relationships/hyperlink" Target="https://podminky.urs.cz/item/CS_URS_2024_01/725119125" TargetMode="External" /><Relationship Id="rId96" Type="http://schemas.openxmlformats.org/officeDocument/2006/relationships/hyperlink" Target="https://podminky.urs.cz/item/CS_URS_2024_01/725811116" TargetMode="External" /><Relationship Id="rId97" Type="http://schemas.openxmlformats.org/officeDocument/2006/relationships/hyperlink" Target="https://podminky.urs.cz/item/CS_URS_2024_01/725819202" TargetMode="External" /><Relationship Id="rId98" Type="http://schemas.openxmlformats.org/officeDocument/2006/relationships/hyperlink" Target="https://podminky.urs.cz/item/CS_URS_2024_01/725819401" TargetMode="External" /><Relationship Id="rId99" Type="http://schemas.openxmlformats.org/officeDocument/2006/relationships/hyperlink" Target="https://podminky.urs.cz/item/CS_URS_2024_01/725839202" TargetMode="External" /><Relationship Id="rId100" Type="http://schemas.openxmlformats.org/officeDocument/2006/relationships/hyperlink" Target="https://podminky.urs.cz/item/CS_URS_2024_01/725861102" TargetMode="External" /><Relationship Id="rId101" Type="http://schemas.openxmlformats.org/officeDocument/2006/relationships/hyperlink" Target="https://podminky.urs.cz/item/CS_URS_2024_01/725861311" TargetMode="External" /><Relationship Id="rId102" Type="http://schemas.openxmlformats.org/officeDocument/2006/relationships/hyperlink" Target="https://podminky.urs.cz/item/CS_URS_2024_01/725862103" TargetMode="External" /><Relationship Id="rId103" Type="http://schemas.openxmlformats.org/officeDocument/2006/relationships/hyperlink" Target="https://podminky.urs.cz/item/CS_URS_2024_01/725863311" TargetMode="External" /><Relationship Id="rId104" Type="http://schemas.openxmlformats.org/officeDocument/2006/relationships/hyperlink" Target="https://podminky.urs.cz/item/CS_URS_2024_01/725865501" TargetMode="External" /><Relationship Id="rId105" Type="http://schemas.openxmlformats.org/officeDocument/2006/relationships/hyperlink" Target="https://podminky.urs.cz/item/CS_URS_2024_01/725211616" TargetMode="External" /><Relationship Id="rId106" Type="http://schemas.openxmlformats.org/officeDocument/2006/relationships/hyperlink" Target="https://podminky.urs.cz/item/CS_URS_2024_01/725219101" TargetMode="External" /><Relationship Id="rId107" Type="http://schemas.openxmlformats.org/officeDocument/2006/relationships/hyperlink" Target="https://podminky.urs.cz/item/CS_URS_2024_01/725244906" TargetMode="External" /><Relationship Id="rId108" Type="http://schemas.openxmlformats.org/officeDocument/2006/relationships/hyperlink" Target="https://podminky.urs.cz/item/CS_URS_2024_01/725244907" TargetMode="External" /><Relationship Id="rId109" Type="http://schemas.openxmlformats.org/officeDocument/2006/relationships/hyperlink" Target="https://podminky.urs.cz/item/CS_URS_2024_01/725291668" TargetMode="External" /><Relationship Id="rId110" Type="http://schemas.openxmlformats.org/officeDocument/2006/relationships/hyperlink" Target="https://podminky.urs.cz/item/CS_URS_2024_01/725291670" TargetMode="External" /><Relationship Id="rId111" Type="http://schemas.openxmlformats.org/officeDocument/2006/relationships/hyperlink" Target="https://podminky.urs.cz/item/CS_URS_2024_01/725291674" TargetMode="External" /><Relationship Id="rId112" Type="http://schemas.openxmlformats.org/officeDocument/2006/relationships/hyperlink" Target="https://podminky.urs.cz/item/CS_URS_2024_01/725291676" TargetMode="External" /><Relationship Id="rId113" Type="http://schemas.openxmlformats.org/officeDocument/2006/relationships/hyperlink" Target="https://podminky.urs.cz/item/CS_URS_2024_01/725331111" TargetMode="External" /><Relationship Id="rId114" Type="http://schemas.openxmlformats.org/officeDocument/2006/relationships/hyperlink" Target="https://podminky.urs.cz/item/CS_URS_2024_01/725829121" TargetMode="External" /><Relationship Id="rId115" Type="http://schemas.openxmlformats.org/officeDocument/2006/relationships/hyperlink" Target="https://podminky.urs.cz/item/CS_URS_2024_01/725829131" TargetMode="External" /><Relationship Id="rId116" Type="http://schemas.openxmlformats.org/officeDocument/2006/relationships/hyperlink" Target="https://podminky.urs.cz/item/CS_URS_2024_01/725829131" TargetMode="External" /><Relationship Id="rId117" Type="http://schemas.openxmlformats.org/officeDocument/2006/relationships/hyperlink" Target="https://podminky.urs.cz/item/CS_URS_2024_01/725841333" TargetMode="External" /><Relationship Id="rId118" Type="http://schemas.openxmlformats.org/officeDocument/2006/relationships/hyperlink" Target="https://podminky.urs.cz/item/CS_URS_2024_01/998725201" TargetMode="External" /><Relationship Id="rId119" Type="http://schemas.openxmlformats.org/officeDocument/2006/relationships/hyperlink" Target="https://podminky.urs.cz/item/CS_URS_2024_01/726111031" TargetMode="External" /><Relationship Id="rId120" Type="http://schemas.openxmlformats.org/officeDocument/2006/relationships/hyperlink" Target="https://podminky.urs.cz/item/CS_URS_2024_01/726191001" TargetMode="External" /><Relationship Id="rId121" Type="http://schemas.openxmlformats.org/officeDocument/2006/relationships/hyperlink" Target="https://podminky.urs.cz/item/CS_URS_2024_01/726191002" TargetMode="External" /><Relationship Id="rId122" Type="http://schemas.openxmlformats.org/officeDocument/2006/relationships/hyperlink" Target="https://podminky.urs.cz/item/CS_URS_2024_01/726191011" TargetMode="External" /><Relationship Id="rId123" Type="http://schemas.openxmlformats.org/officeDocument/2006/relationships/hyperlink" Target="https://podminky.urs.cz/item/CS_URS_2024_01/998726211" TargetMode="External" /><Relationship Id="rId124" Type="http://schemas.openxmlformats.org/officeDocument/2006/relationships/hyperlink" Target="https://podminky.urs.cz/item/CS_URS_2024_01/732490102" TargetMode="External" /><Relationship Id="rId125" Type="http://schemas.openxmlformats.org/officeDocument/2006/relationships/hyperlink" Target="https://podminky.urs.cz/item/CS_URS_2024_01/998732201" TargetMode="External" /><Relationship Id="rId126" Type="http://schemas.openxmlformats.org/officeDocument/2006/relationships/hyperlink" Target="https://podminky.urs.cz/item/CS_URS_2024_01/734220122" TargetMode="External" /><Relationship Id="rId127" Type="http://schemas.openxmlformats.org/officeDocument/2006/relationships/hyperlink" Target="https://podminky.urs.cz/item/CS_URS_2024_01/998734201" TargetMode="External" /><Relationship Id="rId128" Type="http://schemas.openxmlformats.org/officeDocument/2006/relationships/hyperlink" Target="https://podminky.urs.cz/item/CS_URS_2024_01/751613140" TargetMode="External" /><Relationship Id="rId129" Type="http://schemas.openxmlformats.org/officeDocument/2006/relationships/hyperlink" Target="https://podminky.urs.cz/item/CS_URS_2024_01/998751201" TargetMode="External" /><Relationship Id="rId130" Type="http://schemas.openxmlformats.org/officeDocument/2006/relationships/hyperlink" Target="https://podminky.urs.cz/item/CS_URS_2024_01/HZS2492" TargetMode="External" /><Relationship Id="rId13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51510042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24313111" TargetMode="External" /><Relationship Id="rId2" Type="http://schemas.openxmlformats.org/officeDocument/2006/relationships/hyperlink" Target="https://podminky.urs.cz/item/CS_URS_2024_01/224313214" TargetMode="External" /><Relationship Id="rId3" Type="http://schemas.openxmlformats.org/officeDocument/2006/relationships/hyperlink" Target="https://podminky.urs.cz/item/CS_URS_2024_01/224313421" TargetMode="External" /><Relationship Id="rId4" Type="http://schemas.openxmlformats.org/officeDocument/2006/relationships/hyperlink" Target="https://podminky.urs.cz/item/CS_URS_2024_01/224313431" TargetMode="External" /><Relationship Id="rId5" Type="http://schemas.openxmlformats.org/officeDocument/2006/relationships/hyperlink" Target="https://podminky.urs.cz/item/CS_URS_2024_01/998006011" TargetMode="External" /><Relationship Id="rId6" Type="http://schemas.openxmlformats.org/officeDocument/2006/relationships/hyperlink" Target="https://podminky.urs.cz/item/CS_URS_2024_01/732231004" TargetMode="External" /><Relationship Id="rId7" Type="http://schemas.openxmlformats.org/officeDocument/2006/relationships/hyperlink" Target="https://podminky.urs.cz/item/CS_URS_2024_01/732331613" TargetMode="External" /><Relationship Id="rId8" Type="http://schemas.openxmlformats.org/officeDocument/2006/relationships/hyperlink" Target="https://podminky.urs.cz/item/CS_URS_2024_01/732521121" TargetMode="External" /><Relationship Id="rId9" Type="http://schemas.openxmlformats.org/officeDocument/2006/relationships/hyperlink" Target="https://podminky.urs.cz/item/CS_URS_2024_01/998732201" TargetMode="External" /><Relationship Id="rId10" Type="http://schemas.openxmlformats.org/officeDocument/2006/relationships/hyperlink" Target="https://podminky.urs.cz/item/CS_URS_2024_01/733221204" TargetMode="External" /><Relationship Id="rId11" Type="http://schemas.openxmlformats.org/officeDocument/2006/relationships/hyperlink" Target="https://podminky.urs.cz/item/CS_URS_2024_01/733223205" TargetMode="External" /><Relationship Id="rId12" Type="http://schemas.openxmlformats.org/officeDocument/2006/relationships/hyperlink" Target="https://podminky.urs.cz/item/CS_URS_2024_01/733291101" TargetMode="External" /><Relationship Id="rId13" Type="http://schemas.openxmlformats.org/officeDocument/2006/relationships/hyperlink" Target="https://podminky.urs.cz/item/CS_URS_2024_01/733811241" TargetMode="External" /><Relationship Id="rId14" Type="http://schemas.openxmlformats.org/officeDocument/2006/relationships/hyperlink" Target="https://podminky.urs.cz/item/CS_URS_2024_01/733811242" TargetMode="External" /><Relationship Id="rId15" Type="http://schemas.openxmlformats.org/officeDocument/2006/relationships/hyperlink" Target="https://podminky.urs.cz/item/CS_URS_2024_01/998733201" TargetMode="External" /><Relationship Id="rId16" Type="http://schemas.openxmlformats.org/officeDocument/2006/relationships/hyperlink" Target="https://podminky.urs.cz/item/CS_URS_2024_01/734211113" TargetMode="External" /><Relationship Id="rId17" Type="http://schemas.openxmlformats.org/officeDocument/2006/relationships/hyperlink" Target="https://podminky.urs.cz/item/CS_URS_2024_01/734221682" TargetMode="External" /><Relationship Id="rId18" Type="http://schemas.openxmlformats.org/officeDocument/2006/relationships/hyperlink" Target="https://podminky.urs.cz/item/CS_URS_2024_01/734261412" TargetMode="External" /><Relationship Id="rId19" Type="http://schemas.openxmlformats.org/officeDocument/2006/relationships/hyperlink" Target="https://podminky.urs.cz/item/CS_URS_2023_02/734292774" TargetMode="External" /><Relationship Id="rId20" Type="http://schemas.openxmlformats.org/officeDocument/2006/relationships/hyperlink" Target="https://podminky.urs.cz/item/CS_URS_2024_01/734291274" TargetMode="External" /><Relationship Id="rId21" Type="http://schemas.openxmlformats.org/officeDocument/2006/relationships/hyperlink" Target="https://podminky.urs.cz/item/CS_URS_2024_01/734292715" TargetMode="External" /><Relationship Id="rId22" Type="http://schemas.openxmlformats.org/officeDocument/2006/relationships/hyperlink" Target="https://podminky.urs.cz/item/CS_URS_2024_01/734291314" TargetMode="External" /><Relationship Id="rId23" Type="http://schemas.openxmlformats.org/officeDocument/2006/relationships/hyperlink" Target="https://podminky.urs.cz/item/CS_URS_2024_01/998734201" TargetMode="External" /><Relationship Id="rId24" Type="http://schemas.openxmlformats.org/officeDocument/2006/relationships/hyperlink" Target="https://podminky.urs.cz/item/CS_URS_2024_01/735152575" TargetMode="External" /><Relationship Id="rId25" Type="http://schemas.openxmlformats.org/officeDocument/2006/relationships/hyperlink" Target="https://podminky.urs.cz/item/CS_URS_2024_01/735152579" TargetMode="External" /><Relationship Id="rId26" Type="http://schemas.openxmlformats.org/officeDocument/2006/relationships/hyperlink" Target="https://podminky.urs.cz/item/CS_URS_2024_01/735164261" TargetMode="External" /><Relationship Id="rId27" Type="http://schemas.openxmlformats.org/officeDocument/2006/relationships/hyperlink" Target="https://podminky.urs.cz/item/CS_URS_2024_01/735164272" TargetMode="External" /><Relationship Id="rId28" Type="http://schemas.openxmlformats.org/officeDocument/2006/relationships/hyperlink" Target="https://podminky.urs.cz/item/CS_URS_2024_01/735164273" TargetMode="External" /><Relationship Id="rId29" Type="http://schemas.openxmlformats.org/officeDocument/2006/relationships/hyperlink" Target="https://podminky.urs.cz/item/CS_URS_2024_01/735191905" TargetMode="External" /><Relationship Id="rId30" Type="http://schemas.openxmlformats.org/officeDocument/2006/relationships/hyperlink" Target="https://podminky.urs.cz/item/CS_URS_2024_01/735191910" TargetMode="External" /><Relationship Id="rId31" Type="http://schemas.openxmlformats.org/officeDocument/2006/relationships/hyperlink" Target="https://podminky.urs.cz/item/CS_URS_2024_01/735511007" TargetMode="External" /><Relationship Id="rId32" Type="http://schemas.openxmlformats.org/officeDocument/2006/relationships/hyperlink" Target="https://podminky.urs.cz/item/CS_URS_2024_01/735511010" TargetMode="External" /><Relationship Id="rId33" Type="http://schemas.openxmlformats.org/officeDocument/2006/relationships/hyperlink" Target="https://podminky.urs.cz/item/CS_URS_2024_01/735511011" TargetMode="External" /><Relationship Id="rId34" Type="http://schemas.openxmlformats.org/officeDocument/2006/relationships/hyperlink" Target="https://podminky.urs.cz/item/CS_URS_2024_01/735511039" TargetMode="External" /><Relationship Id="rId35" Type="http://schemas.openxmlformats.org/officeDocument/2006/relationships/hyperlink" Target="https://podminky.urs.cz/item/CS_URS_2024_01/735511054" TargetMode="External" /><Relationship Id="rId36" Type="http://schemas.openxmlformats.org/officeDocument/2006/relationships/hyperlink" Target="https://podminky.urs.cz/item/CS_URS_2024_01/735511061" TargetMode="External" /><Relationship Id="rId37" Type="http://schemas.openxmlformats.org/officeDocument/2006/relationships/hyperlink" Target="https://podminky.urs.cz/item/CS_URS_2024_01/735511062" TargetMode="External" /><Relationship Id="rId38" Type="http://schemas.openxmlformats.org/officeDocument/2006/relationships/hyperlink" Target="https://podminky.urs.cz/item/CS_URS_2024_01/735511063" TargetMode="External" /><Relationship Id="rId39" Type="http://schemas.openxmlformats.org/officeDocument/2006/relationships/hyperlink" Target="https://podminky.urs.cz/item/CS_URS_2024_01/735511064" TargetMode="External" /><Relationship Id="rId40" Type="http://schemas.openxmlformats.org/officeDocument/2006/relationships/hyperlink" Target="https://podminky.urs.cz/item/CS_URS_2024_01/735511089" TargetMode="External" /><Relationship Id="rId41" Type="http://schemas.openxmlformats.org/officeDocument/2006/relationships/hyperlink" Target="https://podminky.urs.cz/item/CS_URS_2024_01/735511105" TargetMode="External" /><Relationship Id="rId42" Type="http://schemas.openxmlformats.org/officeDocument/2006/relationships/hyperlink" Target="https://podminky.urs.cz/item/CS_URS_2024_01/735511136" TargetMode="External" /><Relationship Id="rId43" Type="http://schemas.openxmlformats.org/officeDocument/2006/relationships/hyperlink" Target="https://podminky.urs.cz/item/CS_URS_2024_01/735511138" TargetMode="External" /><Relationship Id="rId44" Type="http://schemas.openxmlformats.org/officeDocument/2006/relationships/hyperlink" Target="https://podminky.urs.cz/item/CS_URS_2024_01/735511142" TargetMode="External" /><Relationship Id="rId45" Type="http://schemas.openxmlformats.org/officeDocument/2006/relationships/hyperlink" Target="https://podminky.urs.cz/item/CS_URS_2024_01/735511142" TargetMode="External" /><Relationship Id="rId46" Type="http://schemas.openxmlformats.org/officeDocument/2006/relationships/hyperlink" Target="https://podminky.urs.cz/item/CS_URS_2023_02/735511143" TargetMode="External" /><Relationship Id="rId47" Type="http://schemas.openxmlformats.org/officeDocument/2006/relationships/hyperlink" Target="https://podminky.urs.cz/item/CS_URS_2024_01/735511144" TargetMode="External" /><Relationship Id="rId48" Type="http://schemas.openxmlformats.org/officeDocument/2006/relationships/hyperlink" Target="https://podminky.urs.cz/item/CS_URS_2024_01/735890109" TargetMode="External" /><Relationship Id="rId49" Type="http://schemas.openxmlformats.org/officeDocument/2006/relationships/hyperlink" Target="https://podminky.urs.cz/item/CS_URS_2024_01/735511009" TargetMode="External" /><Relationship Id="rId50" Type="http://schemas.openxmlformats.org/officeDocument/2006/relationships/hyperlink" Target="https://podminky.urs.cz/item/CS_URS_2024_01/998735201" TargetMode="External" /><Relationship Id="rId51" Type="http://schemas.openxmlformats.org/officeDocument/2006/relationships/hyperlink" Target="https://podminky.urs.cz/item/CS_URS_2024_01/HZS2492" TargetMode="External" /><Relationship Id="rId5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0242023_revize01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Nová budova pečovatelské služby FCHL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Litomyšl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11. 12. 2023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Fplan projekty a stavby s. r. 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ROUND(AG55+SUM(AG56:AG60)+SUM(AG68:AG71),2)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ROUND(AS55+SUM(AS56:AS60)+SUM(AS68:AS71),2)</f>
        <v>0</v>
      </c>
      <c r="AT54" s="108">
        <f>ROUND(SUM(AV54:AW54),2)</f>
        <v>0</v>
      </c>
      <c r="AU54" s="109">
        <f>ROUND(AU55+SUM(AU56:AU60)+SUM(AU68:AU71),5)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ROUND(AZ55+SUM(AZ56:AZ60)+SUM(AZ68:AZ71),2)</f>
        <v>0</v>
      </c>
      <c r="BA54" s="108">
        <f>ROUND(BA55+SUM(BA56:BA60)+SUM(BA68:BA71),2)</f>
        <v>0</v>
      </c>
      <c r="BB54" s="108">
        <f>ROUND(BB55+SUM(BB56:BB60)+SUM(BB68:BB71),2)</f>
        <v>0</v>
      </c>
      <c r="BC54" s="108">
        <f>ROUND(BC55+SUM(BC56:BC60)+SUM(BC68:BC71),2)</f>
        <v>0</v>
      </c>
      <c r="BD54" s="110">
        <f>ROUND(BD55+SUM(BD56:BD60)+SUM(BD68:BD71),2)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Budova pečovatels...'!J30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'SO 01 - Budova pečovatels...'!P104</f>
        <v>0</v>
      </c>
      <c r="AV55" s="122">
        <f>'SO 01 - Budova pečovatels...'!J33</f>
        <v>0</v>
      </c>
      <c r="AW55" s="122">
        <f>'SO 01 - Budova pečovatels...'!J34</f>
        <v>0</v>
      </c>
      <c r="AX55" s="122">
        <f>'SO 01 - Budova pečovatels...'!J35</f>
        <v>0</v>
      </c>
      <c r="AY55" s="122">
        <f>'SO 01 - Budova pečovatels...'!J36</f>
        <v>0</v>
      </c>
      <c r="AZ55" s="122">
        <f>'SO 01 - Budova pečovatels...'!F33</f>
        <v>0</v>
      </c>
      <c r="BA55" s="122">
        <f>'SO 01 - Budova pečovatels...'!F34</f>
        <v>0</v>
      </c>
      <c r="BB55" s="122">
        <f>'SO 01 - Budova pečovatels...'!F35</f>
        <v>0</v>
      </c>
      <c r="BC55" s="122">
        <f>'SO 01 - Budova pečovatels...'!F36</f>
        <v>0</v>
      </c>
      <c r="BD55" s="124">
        <f>'SO 01 - Budova pečovatels...'!F37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24.7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01.4.a - Zdravotechnika'!J30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'SO 01.4.a - Zdravotechnika'!P98</f>
        <v>0</v>
      </c>
      <c r="AV56" s="122">
        <f>'SO 01.4.a - Zdravotechnika'!J33</f>
        <v>0</v>
      </c>
      <c r="AW56" s="122">
        <f>'SO 01.4.a - Zdravotechnika'!J34</f>
        <v>0</v>
      </c>
      <c r="AX56" s="122">
        <f>'SO 01.4.a - Zdravotechnika'!J35</f>
        <v>0</v>
      </c>
      <c r="AY56" s="122">
        <f>'SO 01.4.a - Zdravotechnika'!J36</f>
        <v>0</v>
      </c>
      <c r="AZ56" s="122">
        <f>'SO 01.4.a - Zdravotechnika'!F33</f>
        <v>0</v>
      </c>
      <c r="BA56" s="122">
        <f>'SO 01.4.a - Zdravotechnika'!F34</f>
        <v>0</v>
      </c>
      <c r="BB56" s="122">
        <f>'SO 01.4.a - Zdravotechnika'!F35</f>
        <v>0</v>
      </c>
      <c r="BC56" s="122">
        <f>'SO 01.4.a - Zdravotechnika'!F36</f>
        <v>0</v>
      </c>
      <c r="BD56" s="124">
        <f>'SO 01.4.a - Zdravotechnika'!F37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24.7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01.4.b - Vzduchotechnika'!J30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'SO 01.4.b - Vzduchotechnika'!P82</f>
        <v>0</v>
      </c>
      <c r="AV57" s="122">
        <f>'SO 01.4.b - Vzduchotechnika'!J33</f>
        <v>0</v>
      </c>
      <c r="AW57" s="122">
        <f>'SO 01.4.b - Vzduchotechnika'!J34</f>
        <v>0</v>
      </c>
      <c r="AX57" s="122">
        <f>'SO 01.4.b - Vzduchotechnika'!J35</f>
        <v>0</v>
      </c>
      <c r="AY57" s="122">
        <f>'SO 01.4.b - Vzduchotechnika'!J36</f>
        <v>0</v>
      </c>
      <c r="AZ57" s="122">
        <f>'SO 01.4.b - Vzduchotechnika'!F33</f>
        <v>0</v>
      </c>
      <c r="BA57" s="122">
        <f>'SO 01.4.b - Vzduchotechnika'!F34</f>
        <v>0</v>
      </c>
      <c r="BB57" s="122">
        <f>'SO 01.4.b - Vzduchotechnika'!F35</f>
        <v>0</v>
      </c>
      <c r="BC57" s="122">
        <f>'SO 01.4.b - Vzduchotechnika'!F36</f>
        <v>0</v>
      </c>
      <c r="BD57" s="124">
        <f>'SO 01.4.b - Vzduchotechnika'!F37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24.7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01.4.c - Vytápění'!J30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1">
        <v>0</v>
      </c>
      <c r="AT58" s="122">
        <f>ROUND(SUM(AV58:AW58),2)</f>
        <v>0</v>
      </c>
      <c r="AU58" s="123">
        <f>'SO 01.4.c - Vytápění'!P88</f>
        <v>0</v>
      </c>
      <c r="AV58" s="122">
        <f>'SO 01.4.c - Vytápění'!J33</f>
        <v>0</v>
      </c>
      <c r="AW58" s="122">
        <f>'SO 01.4.c - Vytápění'!J34</f>
        <v>0</v>
      </c>
      <c r="AX58" s="122">
        <f>'SO 01.4.c - Vytápění'!J35</f>
        <v>0</v>
      </c>
      <c r="AY58" s="122">
        <f>'SO 01.4.c - Vytápění'!J36</f>
        <v>0</v>
      </c>
      <c r="AZ58" s="122">
        <f>'SO 01.4.c - Vytápění'!F33</f>
        <v>0</v>
      </c>
      <c r="BA58" s="122">
        <f>'SO 01.4.c - Vytápění'!F34</f>
        <v>0</v>
      </c>
      <c r="BB58" s="122">
        <f>'SO 01.4.c - Vytápění'!F35</f>
        <v>0</v>
      </c>
      <c r="BC58" s="122">
        <f>'SO 01.4.c - Vytápění'!F36</f>
        <v>0</v>
      </c>
      <c r="BD58" s="124">
        <f>'SO 01.4.c - Vytápění'!F37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7" customFormat="1" ht="24.75" customHeight="1">
      <c r="A59" s="113" t="s">
        <v>75</v>
      </c>
      <c r="B59" s="114"/>
      <c r="C59" s="115"/>
      <c r="D59" s="116" t="s">
        <v>91</v>
      </c>
      <c r="E59" s="116"/>
      <c r="F59" s="116"/>
      <c r="G59" s="116"/>
      <c r="H59" s="116"/>
      <c r="I59" s="117"/>
      <c r="J59" s="116" t="s">
        <v>92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01.4.d - Elektro silno...'!J30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78</v>
      </c>
      <c r="AR59" s="120"/>
      <c r="AS59" s="121">
        <v>0</v>
      </c>
      <c r="AT59" s="122">
        <f>ROUND(SUM(AV59:AW59),2)</f>
        <v>0</v>
      </c>
      <c r="AU59" s="123">
        <f>'SO 01.4.d - Elektro silno...'!P96</f>
        <v>0</v>
      </c>
      <c r="AV59" s="122">
        <f>'SO 01.4.d - Elektro silno...'!J33</f>
        <v>0</v>
      </c>
      <c r="AW59" s="122">
        <f>'SO 01.4.d - Elektro silno...'!J34</f>
        <v>0</v>
      </c>
      <c r="AX59" s="122">
        <f>'SO 01.4.d - Elektro silno...'!J35</f>
        <v>0</v>
      </c>
      <c r="AY59" s="122">
        <f>'SO 01.4.d - Elektro silno...'!J36</f>
        <v>0</v>
      </c>
      <c r="AZ59" s="122">
        <f>'SO 01.4.d - Elektro silno...'!F33</f>
        <v>0</v>
      </c>
      <c r="BA59" s="122">
        <f>'SO 01.4.d - Elektro silno...'!F34</f>
        <v>0</v>
      </c>
      <c r="BB59" s="122">
        <f>'SO 01.4.d - Elektro silno...'!F35</f>
        <v>0</v>
      </c>
      <c r="BC59" s="122">
        <f>'SO 01.4.d - Elektro silno...'!F36</f>
        <v>0</v>
      </c>
      <c r="BD59" s="124">
        <f>'SO 01.4.d - Elektro silno...'!F37</f>
        <v>0</v>
      </c>
      <c r="BE59" s="7"/>
      <c r="BT59" s="125" t="s">
        <v>79</v>
      </c>
      <c r="BV59" s="125" t="s">
        <v>73</v>
      </c>
      <c r="BW59" s="125" t="s">
        <v>93</v>
      </c>
      <c r="BX59" s="125" t="s">
        <v>5</v>
      </c>
      <c r="CL59" s="125" t="s">
        <v>19</v>
      </c>
      <c r="CM59" s="125" t="s">
        <v>81</v>
      </c>
    </row>
    <row r="60" s="7" customFormat="1" ht="24.75" customHeight="1">
      <c r="A60" s="7"/>
      <c r="B60" s="114"/>
      <c r="C60" s="115"/>
      <c r="D60" s="116" t="s">
        <v>94</v>
      </c>
      <c r="E60" s="116"/>
      <c r="F60" s="116"/>
      <c r="G60" s="116"/>
      <c r="H60" s="116"/>
      <c r="I60" s="117"/>
      <c r="J60" s="116" t="s">
        <v>95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26">
        <f>ROUND(SUM(AG61:AG67),2)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78</v>
      </c>
      <c r="AR60" s="120"/>
      <c r="AS60" s="121">
        <f>ROUND(SUM(AS61:AS67),2)</f>
        <v>0</v>
      </c>
      <c r="AT60" s="122">
        <f>ROUND(SUM(AV60:AW60),2)</f>
        <v>0</v>
      </c>
      <c r="AU60" s="123">
        <f>ROUND(SUM(AU61:AU67),5)</f>
        <v>0</v>
      </c>
      <c r="AV60" s="122">
        <f>ROUND(AZ60*L29,2)</f>
        <v>0</v>
      </c>
      <c r="AW60" s="122">
        <f>ROUND(BA60*L30,2)</f>
        <v>0</v>
      </c>
      <c r="AX60" s="122">
        <f>ROUND(BB60*L29,2)</f>
        <v>0</v>
      </c>
      <c r="AY60" s="122">
        <f>ROUND(BC60*L30,2)</f>
        <v>0</v>
      </c>
      <c r="AZ60" s="122">
        <f>ROUND(SUM(AZ61:AZ67),2)</f>
        <v>0</v>
      </c>
      <c r="BA60" s="122">
        <f>ROUND(SUM(BA61:BA67),2)</f>
        <v>0</v>
      </c>
      <c r="BB60" s="122">
        <f>ROUND(SUM(BB61:BB67),2)</f>
        <v>0</v>
      </c>
      <c r="BC60" s="122">
        <f>ROUND(SUM(BC61:BC67),2)</f>
        <v>0</v>
      </c>
      <c r="BD60" s="124">
        <f>ROUND(SUM(BD61:BD67),2)</f>
        <v>0</v>
      </c>
      <c r="BE60" s="7"/>
      <c r="BS60" s="125" t="s">
        <v>70</v>
      </c>
      <c r="BT60" s="125" t="s">
        <v>79</v>
      </c>
      <c r="BU60" s="125" t="s">
        <v>72</v>
      </c>
      <c r="BV60" s="125" t="s">
        <v>73</v>
      </c>
      <c r="BW60" s="125" t="s">
        <v>96</v>
      </c>
      <c r="BX60" s="125" t="s">
        <v>5</v>
      </c>
      <c r="CL60" s="125" t="s">
        <v>19</v>
      </c>
      <c r="CM60" s="125" t="s">
        <v>81</v>
      </c>
    </row>
    <row r="61" s="4" customFormat="1" ht="16.5" customHeight="1">
      <c r="A61" s="113" t="s">
        <v>75</v>
      </c>
      <c r="B61" s="65"/>
      <c r="C61" s="127"/>
      <c r="D61" s="127"/>
      <c r="E61" s="128" t="s">
        <v>97</v>
      </c>
      <c r="F61" s="128"/>
      <c r="G61" s="128"/>
      <c r="H61" s="128"/>
      <c r="I61" s="128"/>
      <c r="J61" s="127"/>
      <c r="K61" s="128" t="s">
        <v>98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1 - SK - Strukturovaná...'!J32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99</v>
      </c>
      <c r="AR61" s="67"/>
      <c r="AS61" s="131">
        <v>0</v>
      </c>
      <c r="AT61" s="132">
        <f>ROUND(SUM(AV61:AW61),2)</f>
        <v>0</v>
      </c>
      <c r="AU61" s="133">
        <f>'SO 1 - SK - Strukturovaná...'!P87</f>
        <v>0</v>
      </c>
      <c r="AV61" s="132">
        <f>'SO 1 - SK - Strukturovaná...'!J35</f>
        <v>0</v>
      </c>
      <c r="AW61" s="132">
        <f>'SO 1 - SK - Strukturovaná...'!J36</f>
        <v>0</v>
      </c>
      <c r="AX61" s="132">
        <f>'SO 1 - SK - Strukturovaná...'!J37</f>
        <v>0</v>
      </c>
      <c r="AY61" s="132">
        <f>'SO 1 - SK - Strukturovaná...'!J38</f>
        <v>0</v>
      </c>
      <c r="AZ61" s="132">
        <f>'SO 1 - SK - Strukturovaná...'!F35</f>
        <v>0</v>
      </c>
      <c r="BA61" s="132">
        <f>'SO 1 - SK - Strukturovaná...'!F36</f>
        <v>0</v>
      </c>
      <c r="BB61" s="132">
        <f>'SO 1 - SK - Strukturovaná...'!F37</f>
        <v>0</v>
      </c>
      <c r="BC61" s="132">
        <f>'SO 1 - SK - Strukturovaná...'!F38</f>
        <v>0</v>
      </c>
      <c r="BD61" s="134">
        <f>'SO 1 - SK - Strukturovaná...'!F39</f>
        <v>0</v>
      </c>
      <c r="BE61" s="4"/>
      <c r="BT61" s="135" t="s">
        <v>81</v>
      </c>
      <c r="BV61" s="135" t="s">
        <v>73</v>
      </c>
      <c r="BW61" s="135" t="s">
        <v>100</v>
      </c>
      <c r="BX61" s="135" t="s">
        <v>96</v>
      </c>
      <c r="CL61" s="135" t="s">
        <v>19</v>
      </c>
    </row>
    <row r="62" s="4" customFormat="1" ht="23.25" customHeight="1">
      <c r="A62" s="113" t="s">
        <v>75</v>
      </c>
      <c r="B62" s="65"/>
      <c r="C62" s="127"/>
      <c r="D62" s="127"/>
      <c r="E62" s="128" t="s">
        <v>101</v>
      </c>
      <c r="F62" s="128"/>
      <c r="G62" s="128"/>
      <c r="H62" s="128"/>
      <c r="I62" s="128"/>
      <c r="J62" s="127"/>
      <c r="K62" s="128" t="s">
        <v>102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2 - PZTS - Poplachový 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99</v>
      </c>
      <c r="AR62" s="67"/>
      <c r="AS62" s="131">
        <v>0</v>
      </c>
      <c r="AT62" s="132">
        <f>ROUND(SUM(AV62:AW62),2)</f>
        <v>0</v>
      </c>
      <c r="AU62" s="133">
        <f>'SO 2 - PZTS - Poplachový ...'!P87</f>
        <v>0</v>
      </c>
      <c r="AV62" s="132">
        <f>'SO 2 - PZTS - Poplachový ...'!J35</f>
        <v>0</v>
      </c>
      <c r="AW62" s="132">
        <f>'SO 2 - PZTS - Poplachový ...'!J36</f>
        <v>0</v>
      </c>
      <c r="AX62" s="132">
        <f>'SO 2 - PZTS - Poplachový ...'!J37</f>
        <v>0</v>
      </c>
      <c r="AY62" s="132">
        <f>'SO 2 - PZTS - Poplachový ...'!J38</f>
        <v>0</v>
      </c>
      <c r="AZ62" s="132">
        <f>'SO 2 - PZTS - Poplachový ...'!F35</f>
        <v>0</v>
      </c>
      <c r="BA62" s="132">
        <f>'SO 2 - PZTS - Poplachový ...'!F36</f>
        <v>0</v>
      </c>
      <c r="BB62" s="132">
        <f>'SO 2 - PZTS - Poplachový ...'!F37</f>
        <v>0</v>
      </c>
      <c r="BC62" s="132">
        <f>'SO 2 - PZTS - Poplachový ...'!F38</f>
        <v>0</v>
      </c>
      <c r="BD62" s="134">
        <f>'SO 2 - PZTS - Poplachový ...'!F39</f>
        <v>0</v>
      </c>
      <c r="BE62" s="4"/>
      <c r="BT62" s="135" t="s">
        <v>81</v>
      </c>
      <c r="BV62" s="135" t="s">
        <v>73</v>
      </c>
      <c r="BW62" s="135" t="s">
        <v>103</v>
      </c>
      <c r="BX62" s="135" t="s">
        <v>96</v>
      </c>
      <c r="CL62" s="135" t="s">
        <v>19</v>
      </c>
    </row>
    <row r="63" s="4" customFormat="1" ht="16.5" customHeight="1">
      <c r="A63" s="113" t="s">
        <v>75</v>
      </c>
      <c r="B63" s="65"/>
      <c r="C63" s="127"/>
      <c r="D63" s="127"/>
      <c r="E63" s="128" t="s">
        <v>104</v>
      </c>
      <c r="F63" s="128"/>
      <c r="G63" s="128"/>
      <c r="H63" s="128"/>
      <c r="I63" s="128"/>
      <c r="J63" s="127"/>
      <c r="K63" s="128" t="s">
        <v>105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3 - DT - Domácí telefon'!J32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99</v>
      </c>
      <c r="AR63" s="67"/>
      <c r="AS63" s="131">
        <v>0</v>
      </c>
      <c r="AT63" s="132">
        <f>ROUND(SUM(AV63:AW63),2)</f>
        <v>0</v>
      </c>
      <c r="AU63" s="133">
        <f>'SO 3 - DT - Domácí telefon'!P87</f>
        <v>0</v>
      </c>
      <c r="AV63" s="132">
        <f>'SO 3 - DT - Domácí telefon'!J35</f>
        <v>0</v>
      </c>
      <c r="AW63" s="132">
        <f>'SO 3 - DT - Domácí telefon'!J36</f>
        <v>0</v>
      </c>
      <c r="AX63" s="132">
        <f>'SO 3 - DT - Domácí telefon'!J37</f>
        <v>0</v>
      </c>
      <c r="AY63" s="132">
        <f>'SO 3 - DT - Domácí telefon'!J38</f>
        <v>0</v>
      </c>
      <c r="AZ63" s="132">
        <f>'SO 3 - DT - Domácí telefon'!F35</f>
        <v>0</v>
      </c>
      <c r="BA63" s="132">
        <f>'SO 3 - DT - Domácí telefon'!F36</f>
        <v>0</v>
      </c>
      <c r="BB63" s="132">
        <f>'SO 3 - DT - Domácí telefon'!F37</f>
        <v>0</v>
      </c>
      <c r="BC63" s="132">
        <f>'SO 3 - DT - Domácí telefon'!F38</f>
        <v>0</v>
      </c>
      <c r="BD63" s="134">
        <f>'SO 3 - DT - Domácí telefon'!F39</f>
        <v>0</v>
      </c>
      <c r="BE63" s="4"/>
      <c r="BT63" s="135" t="s">
        <v>81</v>
      </c>
      <c r="BV63" s="135" t="s">
        <v>73</v>
      </c>
      <c r="BW63" s="135" t="s">
        <v>106</v>
      </c>
      <c r="BX63" s="135" t="s">
        <v>96</v>
      </c>
      <c r="CL63" s="135" t="s">
        <v>19</v>
      </c>
    </row>
    <row r="64" s="4" customFormat="1" ht="16.5" customHeight="1">
      <c r="A64" s="113" t="s">
        <v>75</v>
      </c>
      <c r="B64" s="65"/>
      <c r="C64" s="127"/>
      <c r="D64" s="127"/>
      <c r="E64" s="128" t="s">
        <v>107</v>
      </c>
      <c r="F64" s="128"/>
      <c r="G64" s="128"/>
      <c r="H64" s="128"/>
      <c r="I64" s="128"/>
      <c r="J64" s="127"/>
      <c r="K64" s="128" t="s">
        <v>108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4 - CCTV - Uzavřený te...'!J32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99</v>
      </c>
      <c r="AR64" s="67"/>
      <c r="AS64" s="131">
        <v>0</v>
      </c>
      <c r="AT64" s="132">
        <f>ROUND(SUM(AV64:AW64),2)</f>
        <v>0</v>
      </c>
      <c r="AU64" s="133">
        <f>'SO 4 - CCTV - Uzavřený te...'!P87</f>
        <v>0</v>
      </c>
      <c r="AV64" s="132">
        <f>'SO 4 - CCTV - Uzavřený te...'!J35</f>
        <v>0</v>
      </c>
      <c r="AW64" s="132">
        <f>'SO 4 - CCTV - Uzavřený te...'!J36</f>
        <v>0</v>
      </c>
      <c r="AX64" s="132">
        <f>'SO 4 - CCTV - Uzavřený te...'!J37</f>
        <v>0</v>
      </c>
      <c r="AY64" s="132">
        <f>'SO 4 - CCTV - Uzavřený te...'!J38</f>
        <v>0</v>
      </c>
      <c r="AZ64" s="132">
        <f>'SO 4 - CCTV - Uzavřený te...'!F35</f>
        <v>0</v>
      </c>
      <c r="BA64" s="132">
        <f>'SO 4 - CCTV - Uzavřený te...'!F36</f>
        <v>0</v>
      </c>
      <c r="BB64" s="132">
        <f>'SO 4 - CCTV - Uzavřený te...'!F37</f>
        <v>0</v>
      </c>
      <c r="BC64" s="132">
        <f>'SO 4 - CCTV - Uzavřený te...'!F38</f>
        <v>0</v>
      </c>
      <c r="BD64" s="134">
        <f>'SO 4 - CCTV - Uzavřený te...'!F39</f>
        <v>0</v>
      </c>
      <c r="BE64" s="4"/>
      <c r="BT64" s="135" t="s">
        <v>81</v>
      </c>
      <c r="BV64" s="135" t="s">
        <v>73</v>
      </c>
      <c r="BW64" s="135" t="s">
        <v>109</v>
      </c>
      <c r="BX64" s="135" t="s">
        <v>96</v>
      </c>
      <c r="CL64" s="135" t="s">
        <v>19</v>
      </c>
    </row>
    <row r="65" s="4" customFormat="1" ht="16.5" customHeight="1">
      <c r="A65" s="113" t="s">
        <v>75</v>
      </c>
      <c r="B65" s="65"/>
      <c r="C65" s="127"/>
      <c r="D65" s="127"/>
      <c r="E65" s="128" t="s">
        <v>110</v>
      </c>
      <c r="F65" s="128"/>
      <c r="G65" s="128"/>
      <c r="H65" s="128"/>
      <c r="I65" s="128"/>
      <c r="J65" s="127"/>
      <c r="K65" s="128" t="s">
        <v>111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'SO 5 - Multimedia, ozvučení'!J32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99</v>
      </c>
      <c r="AR65" s="67"/>
      <c r="AS65" s="131">
        <v>0</v>
      </c>
      <c r="AT65" s="132">
        <f>ROUND(SUM(AV65:AW65),2)</f>
        <v>0</v>
      </c>
      <c r="AU65" s="133">
        <f>'SO 5 - Multimedia, ozvučení'!P87</f>
        <v>0</v>
      </c>
      <c r="AV65" s="132">
        <f>'SO 5 - Multimedia, ozvučení'!J35</f>
        <v>0</v>
      </c>
      <c r="AW65" s="132">
        <f>'SO 5 - Multimedia, ozvučení'!J36</f>
        <v>0</v>
      </c>
      <c r="AX65" s="132">
        <f>'SO 5 - Multimedia, ozvučení'!J37</f>
        <v>0</v>
      </c>
      <c r="AY65" s="132">
        <f>'SO 5 - Multimedia, ozvučení'!J38</f>
        <v>0</v>
      </c>
      <c r="AZ65" s="132">
        <f>'SO 5 - Multimedia, ozvučení'!F35</f>
        <v>0</v>
      </c>
      <c r="BA65" s="132">
        <f>'SO 5 - Multimedia, ozvučení'!F36</f>
        <v>0</v>
      </c>
      <c r="BB65" s="132">
        <f>'SO 5 - Multimedia, ozvučení'!F37</f>
        <v>0</v>
      </c>
      <c r="BC65" s="132">
        <f>'SO 5 - Multimedia, ozvučení'!F38</f>
        <v>0</v>
      </c>
      <c r="BD65" s="134">
        <f>'SO 5 - Multimedia, ozvučení'!F39</f>
        <v>0</v>
      </c>
      <c r="BE65" s="4"/>
      <c r="BT65" s="135" t="s">
        <v>81</v>
      </c>
      <c r="BV65" s="135" t="s">
        <v>73</v>
      </c>
      <c r="BW65" s="135" t="s">
        <v>112</v>
      </c>
      <c r="BX65" s="135" t="s">
        <v>96</v>
      </c>
      <c r="CL65" s="135" t="s">
        <v>19</v>
      </c>
    </row>
    <row r="66" s="4" customFormat="1" ht="16.5" customHeight="1">
      <c r="A66" s="113" t="s">
        <v>75</v>
      </c>
      <c r="B66" s="65"/>
      <c r="C66" s="127"/>
      <c r="D66" s="127"/>
      <c r="E66" s="128" t="s">
        <v>113</v>
      </c>
      <c r="F66" s="128"/>
      <c r="G66" s="128"/>
      <c r="H66" s="128"/>
      <c r="I66" s="128"/>
      <c r="J66" s="127"/>
      <c r="K66" s="128" t="s">
        <v>114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'SO 6 - NV - Nouzové volání'!J32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99</v>
      </c>
      <c r="AR66" s="67"/>
      <c r="AS66" s="131">
        <v>0</v>
      </c>
      <c r="AT66" s="132">
        <f>ROUND(SUM(AV66:AW66),2)</f>
        <v>0</v>
      </c>
      <c r="AU66" s="133">
        <f>'SO 6 - NV - Nouzové volání'!P87</f>
        <v>0</v>
      </c>
      <c r="AV66" s="132">
        <f>'SO 6 - NV - Nouzové volání'!J35</f>
        <v>0</v>
      </c>
      <c r="AW66" s="132">
        <f>'SO 6 - NV - Nouzové volání'!J36</f>
        <v>0</v>
      </c>
      <c r="AX66" s="132">
        <f>'SO 6 - NV - Nouzové volání'!J37</f>
        <v>0</v>
      </c>
      <c r="AY66" s="132">
        <f>'SO 6 - NV - Nouzové volání'!J38</f>
        <v>0</v>
      </c>
      <c r="AZ66" s="132">
        <f>'SO 6 - NV - Nouzové volání'!F35</f>
        <v>0</v>
      </c>
      <c r="BA66" s="132">
        <f>'SO 6 - NV - Nouzové volání'!F36</f>
        <v>0</v>
      </c>
      <c r="BB66" s="132">
        <f>'SO 6 - NV - Nouzové volání'!F37</f>
        <v>0</v>
      </c>
      <c r="BC66" s="132">
        <f>'SO 6 - NV - Nouzové volání'!F38</f>
        <v>0</v>
      </c>
      <c r="BD66" s="134">
        <f>'SO 6 - NV - Nouzové volání'!F39</f>
        <v>0</v>
      </c>
      <c r="BE66" s="4"/>
      <c r="BT66" s="135" t="s">
        <v>81</v>
      </c>
      <c r="BV66" s="135" t="s">
        <v>73</v>
      </c>
      <c r="BW66" s="135" t="s">
        <v>115</v>
      </c>
      <c r="BX66" s="135" t="s">
        <v>96</v>
      </c>
      <c r="CL66" s="135" t="s">
        <v>19</v>
      </c>
    </row>
    <row r="67" s="4" customFormat="1" ht="23.25" customHeight="1">
      <c r="A67" s="113" t="s">
        <v>75</v>
      </c>
      <c r="B67" s="65"/>
      <c r="C67" s="127"/>
      <c r="D67" s="127"/>
      <c r="E67" s="128" t="s">
        <v>116</v>
      </c>
      <c r="F67" s="128"/>
      <c r="G67" s="128"/>
      <c r="H67" s="128"/>
      <c r="I67" s="128"/>
      <c r="J67" s="127"/>
      <c r="K67" s="128" t="s">
        <v>117</v>
      </c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9">
        <f>'SO 7 - ZEM - Zemní práce,...'!J32</f>
        <v>0</v>
      </c>
      <c r="AH67" s="127"/>
      <c r="AI67" s="127"/>
      <c r="AJ67" s="127"/>
      <c r="AK67" s="127"/>
      <c r="AL67" s="127"/>
      <c r="AM67" s="127"/>
      <c r="AN67" s="129">
        <f>SUM(AG67,AT67)</f>
        <v>0</v>
      </c>
      <c r="AO67" s="127"/>
      <c r="AP67" s="127"/>
      <c r="AQ67" s="130" t="s">
        <v>99</v>
      </c>
      <c r="AR67" s="67"/>
      <c r="AS67" s="131">
        <v>0</v>
      </c>
      <c r="AT67" s="132">
        <f>ROUND(SUM(AV67:AW67),2)</f>
        <v>0</v>
      </c>
      <c r="AU67" s="133">
        <f>'SO 7 - ZEM - Zemní práce,...'!P87</f>
        <v>0</v>
      </c>
      <c r="AV67" s="132">
        <f>'SO 7 - ZEM - Zemní práce,...'!J35</f>
        <v>0</v>
      </c>
      <c r="AW67" s="132">
        <f>'SO 7 - ZEM - Zemní práce,...'!J36</f>
        <v>0</v>
      </c>
      <c r="AX67" s="132">
        <f>'SO 7 - ZEM - Zemní práce,...'!J37</f>
        <v>0</v>
      </c>
      <c r="AY67" s="132">
        <f>'SO 7 - ZEM - Zemní práce,...'!J38</f>
        <v>0</v>
      </c>
      <c r="AZ67" s="132">
        <f>'SO 7 - ZEM - Zemní práce,...'!F35</f>
        <v>0</v>
      </c>
      <c r="BA67" s="132">
        <f>'SO 7 - ZEM - Zemní práce,...'!F36</f>
        <v>0</v>
      </c>
      <c r="BB67" s="132">
        <f>'SO 7 - ZEM - Zemní práce,...'!F37</f>
        <v>0</v>
      </c>
      <c r="BC67" s="132">
        <f>'SO 7 - ZEM - Zemní práce,...'!F38</f>
        <v>0</v>
      </c>
      <c r="BD67" s="134">
        <f>'SO 7 - ZEM - Zemní práce,...'!F39</f>
        <v>0</v>
      </c>
      <c r="BE67" s="4"/>
      <c r="BT67" s="135" t="s">
        <v>81</v>
      </c>
      <c r="BV67" s="135" t="s">
        <v>73</v>
      </c>
      <c r="BW67" s="135" t="s">
        <v>118</v>
      </c>
      <c r="BX67" s="135" t="s">
        <v>96</v>
      </c>
      <c r="CL67" s="135" t="s">
        <v>19</v>
      </c>
    </row>
    <row r="68" s="7" customFormat="1" ht="24.75" customHeight="1">
      <c r="A68" s="113" t="s">
        <v>75</v>
      </c>
      <c r="B68" s="114"/>
      <c r="C68" s="115"/>
      <c r="D68" s="116" t="s">
        <v>119</v>
      </c>
      <c r="E68" s="116"/>
      <c r="F68" s="116"/>
      <c r="G68" s="116"/>
      <c r="H68" s="116"/>
      <c r="I68" s="117"/>
      <c r="J68" s="116" t="s">
        <v>120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8">
        <f>'SO 01.4.f - Elektro - Měř...'!J30</f>
        <v>0</v>
      </c>
      <c r="AH68" s="117"/>
      <c r="AI68" s="117"/>
      <c r="AJ68" s="117"/>
      <c r="AK68" s="117"/>
      <c r="AL68" s="117"/>
      <c r="AM68" s="117"/>
      <c r="AN68" s="118">
        <f>SUM(AG68,AT68)</f>
        <v>0</v>
      </c>
      <c r="AO68" s="117"/>
      <c r="AP68" s="117"/>
      <c r="AQ68" s="119" t="s">
        <v>78</v>
      </c>
      <c r="AR68" s="120"/>
      <c r="AS68" s="121">
        <v>0</v>
      </c>
      <c r="AT68" s="122">
        <f>ROUND(SUM(AV68:AW68),2)</f>
        <v>0</v>
      </c>
      <c r="AU68" s="123">
        <f>'SO 01.4.f - Elektro - Měř...'!P87</f>
        <v>0</v>
      </c>
      <c r="AV68" s="122">
        <f>'SO 01.4.f - Elektro - Měř...'!J33</f>
        <v>0</v>
      </c>
      <c r="AW68" s="122">
        <f>'SO 01.4.f - Elektro - Měř...'!J34</f>
        <v>0</v>
      </c>
      <c r="AX68" s="122">
        <f>'SO 01.4.f - Elektro - Měř...'!J35</f>
        <v>0</v>
      </c>
      <c r="AY68" s="122">
        <f>'SO 01.4.f - Elektro - Měř...'!J36</f>
        <v>0</v>
      </c>
      <c r="AZ68" s="122">
        <f>'SO 01.4.f - Elektro - Měř...'!F33</f>
        <v>0</v>
      </c>
      <c r="BA68" s="122">
        <f>'SO 01.4.f - Elektro - Měř...'!F34</f>
        <v>0</v>
      </c>
      <c r="BB68" s="122">
        <f>'SO 01.4.f - Elektro - Měř...'!F35</f>
        <v>0</v>
      </c>
      <c r="BC68" s="122">
        <f>'SO 01.4.f - Elektro - Měř...'!F36</f>
        <v>0</v>
      </c>
      <c r="BD68" s="124">
        <f>'SO 01.4.f - Elektro - Měř...'!F37</f>
        <v>0</v>
      </c>
      <c r="BE68" s="7"/>
      <c r="BT68" s="125" t="s">
        <v>79</v>
      </c>
      <c r="BV68" s="125" t="s">
        <v>73</v>
      </c>
      <c r="BW68" s="125" t="s">
        <v>121</v>
      </c>
      <c r="BX68" s="125" t="s">
        <v>5</v>
      </c>
      <c r="CL68" s="125" t="s">
        <v>19</v>
      </c>
      <c r="CM68" s="125" t="s">
        <v>81</v>
      </c>
    </row>
    <row r="69" s="7" customFormat="1" ht="24.75" customHeight="1">
      <c r="A69" s="113" t="s">
        <v>75</v>
      </c>
      <c r="B69" s="114"/>
      <c r="C69" s="115"/>
      <c r="D69" s="116" t="s">
        <v>122</v>
      </c>
      <c r="E69" s="116"/>
      <c r="F69" s="116"/>
      <c r="G69" s="116"/>
      <c r="H69" s="116"/>
      <c r="I69" s="117"/>
      <c r="J69" s="116" t="s">
        <v>123</v>
      </c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8">
        <f>'SO 01.4.g - FVE'!J30</f>
        <v>0</v>
      </c>
      <c r="AH69" s="117"/>
      <c r="AI69" s="117"/>
      <c r="AJ69" s="117"/>
      <c r="AK69" s="117"/>
      <c r="AL69" s="117"/>
      <c r="AM69" s="117"/>
      <c r="AN69" s="118">
        <f>SUM(AG69,AT69)</f>
        <v>0</v>
      </c>
      <c r="AO69" s="117"/>
      <c r="AP69" s="117"/>
      <c r="AQ69" s="119" t="s">
        <v>78</v>
      </c>
      <c r="AR69" s="120"/>
      <c r="AS69" s="121">
        <v>0</v>
      </c>
      <c r="AT69" s="122">
        <f>ROUND(SUM(AV69:AW69),2)</f>
        <v>0</v>
      </c>
      <c r="AU69" s="123">
        <f>'SO 01.4.g - FVE'!P81</f>
        <v>0</v>
      </c>
      <c r="AV69" s="122">
        <f>'SO 01.4.g - FVE'!J33</f>
        <v>0</v>
      </c>
      <c r="AW69" s="122">
        <f>'SO 01.4.g - FVE'!J34</f>
        <v>0</v>
      </c>
      <c r="AX69" s="122">
        <f>'SO 01.4.g - FVE'!J35</f>
        <v>0</v>
      </c>
      <c r="AY69" s="122">
        <f>'SO 01.4.g - FVE'!J36</f>
        <v>0</v>
      </c>
      <c r="AZ69" s="122">
        <f>'SO 01.4.g - FVE'!F33</f>
        <v>0</v>
      </c>
      <c r="BA69" s="122">
        <f>'SO 01.4.g - FVE'!F34</f>
        <v>0</v>
      </c>
      <c r="BB69" s="122">
        <f>'SO 01.4.g - FVE'!F35</f>
        <v>0</v>
      </c>
      <c r="BC69" s="122">
        <f>'SO 01.4.g - FVE'!F36</f>
        <v>0</v>
      </c>
      <c r="BD69" s="124">
        <f>'SO 01.4.g - FVE'!F37</f>
        <v>0</v>
      </c>
      <c r="BE69" s="7"/>
      <c r="BT69" s="125" t="s">
        <v>79</v>
      </c>
      <c r="BV69" s="125" t="s">
        <v>73</v>
      </c>
      <c r="BW69" s="125" t="s">
        <v>124</v>
      </c>
      <c r="BX69" s="125" t="s">
        <v>5</v>
      </c>
      <c r="CL69" s="125" t="s">
        <v>19</v>
      </c>
      <c r="CM69" s="125" t="s">
        <v>81</v>
      </c>
    </row>
    <row r="70" s="7" customFormat="1" ht="24.75" customHeight="1">
      <c r="A70" s="113" t="s">
        <v>75</v>
      </c>
      <c r="B70" s="114"/>
      <c r="C70" s="115"/>
      <c r="D70" s="116" t="s">
        <v>125</v>
      </c>
      <c r="E70" s="116"/>
      <c r="F70" s="116"/>
      <c r="G70" s="116"/>
      <c r="H70" s="116"/>
      <c r="I70" s="117"/>
      <c r="J70" s="116" t="s">
        <v>126</v>
      </c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8">
        <f>'SO 02 - Komunikace a zpev...'!J30</f>
        <v>0</v>
      </c>
      <c r="AH70" s="117"/>
      <c r="AI70" s="117"/>
      <c r="AJ70" s="117"/>
      <c r="AK70" s="117"/>
      <c r="AL70" s="117"/>
      <c r="AM70" s="117"/>
      <c r="AN70" s="118">
        <f>SUM(AG70,AT70)</f>
        <v>0</v>
      </c>
      <c r="AO70" s="117"/>
      <c r="AP70" s="117"/>
      <c r="AQ70" s="119" t="s">
        <v>78</v>
      </c>
      <c r="AR70" s="120"/>
      <c r="AS70" s="121">
        <v>0</v>
      </c>
      <c r="AT70" s="122">
        <f>ROUND(SUM(AV70:AW70),2)</f>
        <v>0</v>
      </c>
      <c r="AU70" s="123">
        <f>'SO 02 - Komunikace a zpev...'!P90</f>
        <v>0</v>
      </c>
      <c r="AV70" s="122">
        <f>'SO 02 - Komunikace a zpev...'!J33</f>
        <v>0</v>
      </c>
      <c r="AW70" s="122">
        <f>'SO 02 - Komunikace a zpev...'!J34</f>
        <v>0</v>
      </c>
      <c r="AX70" s="122">
        <f>'SO 02 - Komunikace a zpev...'!J35</f>
        <v>0</v>
      </c>
      <c r="AY70" s="122">
        <f>'SO 02 - Komunikace a zpev...'!J36</f>
        <v>0</v>
      </c>
      <c r="AZ70" s="122">
        <f>'SO 02 - Komunikace a zpev...'!F33</f>
        <v>0</v>
      </c>
      <c r="BA70" s="122">
        <f>'SO 02 - Komunikace a zpev...'!F34</f>
        <v>0</v>
      </c>
      <c r="BB70" s="122">
        <f>'SO 02 - Komunikace a zpev...'!F35</f>
        <v>0</v>
      </c>
      <c r="BC70" s="122">
        <f>'SO 02 - Komunikace a zpev...'!F36</f>
        <v>0</v>
      </c>
      <c r="BD70" s="124">
        <f>'SO 02 - Komunikace a zpev...'!F37</f>
        <v>0</v>
      </c>
      <c r="BE70" s="7"/>
      <c r="BT70" s="125" t="s">
        <v>79</v>
      </c>
      <c r="BV70" s="125" t="s">
        <v>73</v>
      </c>
      <c r="BW70" s="125" t="s">
        <v>127</v>
      </c>
      <c r="BX70" s="125" t="s">
        <v>5</v>
      </c>
      <c r="CL70" s="125" t="s">
        <v>19</v>
      </c>
      <c r="CM70" s="125" t="s">
        <v>81</v>
      </c>
    </row>
    <row r="71" s="7" customFormat="1" ht="16.5" customHeight="1">
      <c r="A71" s="113" t="s">
        <v>75</v>
      </c>
      <c r="B71" s="114"/>
      <c r="C71" s="115"/>
      <c r="D71" s="116" t="s">
        <v>128</v>
      </c>
      <c r="E71" s="116"/>
      <c r="F71" s="116"/>
      <c r="G71" s="116"/>
      <c r="H71" s="116"/>
      <c r="I71" s="117"/>
      <c r="J71" s="116" t="s">
        <v>129</v>
      </c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8">
        <f>'SO 03 - VRN'!J30</f>
        <v>0</v>
      </c>
      <c r="AH71" s="117"/>
      <c r="AI71" s="117"/>
      <c r="AJ71" s="117"/>
      <c r="AK71" s="117"/>
      <c r="AL71" s="117"/>
      <c r="AM71" s="117"/>
      <c r="AN71" s="118">
        <f>SUM(AG71,AT71)</f>
        <v>0</v>
      </c>
      <c r="AO71" s="117"/>
      <c r="AP71" s="117"/>
      <c r="AQ71" s="119" t="s">
        <v>78</v>
      </c>
      <c r="AR71" s="120"/>
      <c r="AS71" s="136">
        <v>0</v>
      </c>
      <c r="AT71" s="137">
        <f>ROUND(SUM(AV71:AW71),2)</f>
        <v>0</v>
      </c>
      <c r="AU71" s="138">
        <f>'SO 03 - VRN'!P84</f>
        <v>0</v>
      </c>
      <c r="AV71" s="137">
        <f>'SO 03 - VRN'!J33</f>
        <v>0</v>
      </c>
      <c r="AW71" s="137">
        <f>'SO 03 - VRN'!J34</f>
        <v>0</v>
      </c>
      <c r="AX71" s="137">
        <f>'SO 03 - VRN'!J35</f>
        <v>0</v>
      </c>
      <c r="AY71" s="137">
        <f>'SO 03 - VRN'!J36</f>
        <v>0</v>
      </c>
      <c r="AZ71" s="137">
        <f>'SO 03 - VRN'!F33</f>
        <v>0</v>
      </c>
      <c r="BA71" s="137">
        <f>'SO 03 - VRN'!F34</f>
        <v>0</v>
      </c>
      <c r="BB71" s="137">
        <f>'SO 03 - VRN'!F35</f>
        <v>0</v>
      </c>
      <c r="BC71" s="137">
        <f>'SO 03 - VRN'!F36</f>
        <v>0</v>
      </c>
      <c r="BD71" s="139">
        <f>'SO 03 - VRN'!F37</f>
        <v>0</v>
      </c>
      <c r="BE71" s="7"/>
      <c r="BT71" s="125" t="s">
        <v>79</v>
      </c>
      <c r="BV71" s="125" t="s">
        <v>73</v>
      </c>
      <c r="BW71" s="125" t="s">
        <v>130</v>
      </c>
      <c r="BX71" s="125" t="s">
        <v>5</v>
      </c>
      <c r="CL71" s="125" t="s">
        <v>19</v>
      </c>
      <c r="CM71" s="125" t="s">
        <v>81</v>
      </c>
    </row>
    <row r="72" s="2" customFormat="1" ht="30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6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46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</row>
  </sheetData>
  <sheetProtection sheet="1" formatColumns="0" formatRows="0" objects="1" scenarios="1" spinCount="100000" saltValue="9az9Wsyb9rNFNW+oNL0ejpCC7MNELVGGfwxJJBwHJTamtj1hK9evWcFNM3+CDWLOn0gNmEjiRSdHDRI/iNXVfQ==" hashValue="B9eYBN82gUGO4yn6v4NTBy/XbH5u6S/9u0pfvb8V02mv77MTsfksurHQ4DA5gsTdmEk/dm2thmC/gXGxyxlLXw==" algorithmName="SHA-512" password="C75F"/>
  <mergeCells count="106">
    <mergeCell ref="C52:G52"/>
    <mergeCell ref="D60:H60"/>
    <mergeCell ref="D59:H59"/>
    <mergeCell ref="D58:H58"/>
    <mergeCell ref="D57:H57"/>
    <mergeCell ref="D55:H55"/>
    <mergeCell ref="D56:H56"/>
    <mergeCell ref="E64:I64"/>
    <mergeCell ref="E63:I63"/>
    <mergeCell ref="E62:I62"/>
    <mergeCell ref="E61:I61"/>
    <mergeCell ref="I52:AF52"/>
    <mergeCell ref="J60:AF60"/>
    <mergeCell ref="J59:AF59"/>
    <mergeCell ref="J57:AF57"/>
    <mergeCell ref="J56:AF56"/>
    <mergeCell ref="J58:AF58"/>
    <mergeCell ref="J55:AF55"/>
    <mergeCell ref="K63:AF63"/>
    <mergeCell ref="K64:AF64"/>
    <mergeCell ref="K61:AF61"/>
    <mergeCell ref="K62:AF62"/>
    <mergeCell ref="L45:AO45"/>
    <mergeCell ref="E65:I65"/>
    <mergeCell ref="K65:AF65"/>
    <mergeCell ref="E66:I66"/>
    <mergeCell ref="K66:AF66"/>
    <mergeCell ref="E67:I67"/>
    <mergeCell ref="K67:AF67"/>
    <mergeCell ref="D68:H68"/>
    <mergeCell ref="J68:AF68"/>
    <mergeCell ref="D69:H69"/>
    <mergeCell ref="J69:AF69"/>
    <mergeCell ref="D70:H70"/>
    <mergeCell ref="J70:AF70"/>
    <mergeCell ref="D71:H71"/>
    <mergeCell ref="J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6:AM56"/>
    <mergeCell ref="AG60:AM60"/>
    <mergeCell ref="AG62:AM62"/>
    <mergeCell ref="AG59:AM59"/>
    <mergeCell ref="AG52:AM52"/>
    <mergeCell ref="AG58:AM58"/>
    <mergeCell ref="AG63:AM63"/>
    <mergeCell ref="AG57:AM57"/>
    <mergeCell ref="AG55:AM55"/>
    <mergeCell ref="AG64:AM64"/>
    <mergeCell ref="AG61:AM61"/>
    <mergeCell ref="AM47:AN47"/>
    <mergeCell ref="AM50:AP50"/>
    <mergeCell ref="AM49:AP49"/>
    <mergeCell ref="AN61:AP61"/>
    <mergeCell ref="AN60:AP60"/>
    <mergeCell ref="AN62:AP62"/>
    <mergeCell ref="AN52:AP52"/>
    <mergeCell ref="AN59:AP59"/>
    <mergeCell ref="AN58:AP58"/>
    <mergeCell ref="AN57:AP57"/>
    <mergeCell ref="AN63:AP63"/>
    <mergeCell ref="AN64:AP64"/>
    <mergeCell ref="AN55:AP55"/>
    <mergeCell ref="AN56:AP56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54:AP54"/>
  </mergeCells>
  <hyperlinks>
    <hyperlink ref="A55" location="'SO 01 - Budova pečovatels...'!C2" display="/"/>
    <hyperlink ref="A56" location="'SO 01.4.a - Zdravotechnika'!C2" display="/"/>
    <hyperlink ref="A57" location="'SO 01.4.b - Vzduchotechnika'!C2" display="/"/>
    <hyperlink ref="A58" location="'SO 01.4.c - Vytápění'!C2" display="/"/>
    <hyperlink ref="A59" location="'SO 01.4.d - Elektro silno...'!C2" display="/"/>
    <hyperlink ref="A61" location="'SO 1 - SK - Strukturovaná...'!C2" display="/"/>
    <hyperlink ref="A62" location="'SO 2 - PZTS - Poplachový ...'!C2" display="/"/>
    <hyperlink ref="A63" location="'SO 3 - DT - Domácí telefon'!C2" display="/"/>
    <hyperlink ref="A64" location="'SO 4 - CCTV - Uzavřený te...'!C2" display="/"/>
    <hyperlink ref="A65" location="'SO 5 - Multimedia, ozvučení'!C2" display="/"/>
    <hyperlink ref="A66" location="'SO 6 - NV - Nouzové volání'!C2" display="/"/>
    <hyperlink ref="A67" location="'SO 7 - ZEM - Zemní práce,...'!C2" display="/"/>
    <hyperlink ref="A68" location="'SO 01.4.f - Elektro - Měř...'!C2" display="/"/>
    <hyperlink ref="A69" location="'SO 01.4.g - FVE'!C2" display="/"/>
    <hyperlink ref="A70" location="'SO 02 - Komunikace a zpev...'!C2" display="/"/>
    <hyperlink ref="A71" location="'SO 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4083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ROUND((SUM(BE87:BE105)),  2)</f>
        <v>0</v>
      </c>
      <c r="G35" s="40"/>
      <c r="H35" s="40"/>
      <c r="I35" s="159">
        <v>0.20999999999999999</v>
      </c>
      <c r="J35" s="158">
        <f>ROUND(((SUM(BE87:BE105))*I35),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ROUND((SUM(BF87:BF105)),  2)</f>
        <v>0</v>
      </c>
      <c r="G36" s="40"/>
      <c r="H36" s="40"/>
      <c r="I36" s="159">
        <v>0.12</v>
      </c>
      <c r="J36" s="158">
        <f>ROUND(((SUM(BF87:BF105))*I36),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4 - CCTV - Uzavřený televizní okruh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4 - CCTV - Uzavřený televizní okruh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SUM(P90:P105)</f>
        <v>0</v>
      </c>
      <c r="Q89" s="206"/>
      <c r="R89" s="207">
        <f>SUM(R90:R105)</f>
        <v>0</v>
      </c>
      <c r="S89" s="206"/>
      <c r="T89" s="208">
        <f>SUM(T90:T105)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SUM(BK90:BK105)</f>
        <v>0</v>
      </c>
    </row>
    <row r="90" s="2" customFormat="1" ht="33" customHeight="1">
      <c r="A90" s="40"/>
      <c r="B90" s="41"/>
      <c r="C90" s="214" t="s">
        <v>79</v>
      </c>
      <c r="D90" s="214" t="s">
        <v>180</v>
      </c>
      <c r="E90" s="215" t="s">
        <v>4084</v>
      </c>
      <c r="F90" s="216" t="s">
        <v>4085</v>
      </c>
      <c r="G90" s="217" t="s">
        <v>1882</v>
      </c>
      <c r="H90" s="218">
        <v>2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4086</v>
      </c>
      <c r="F91" s="216" t="s">
        <v>4087</v>
      </c>
      <c r="G91" s="217" t="s">
        <v>1882</v>
      </c>
      <c r="H91" s="218">
        <v>2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4088</v>
      </c>
      <c r="F92" s="216" t="s">
        <v>4089</v>
      </c>
      <c r="G92" s="217" t="s">
        <v>1882</v>
      </c>
      <c r="H92" s="218">
        <v>2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4090</v>
      </c>
      <c r="F93" s="216" t="s">
        <v>4091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4092</v>
      </c>
      <c r="F94" s="216" t="s">
        <v>4093</v>
      </c>
      <c r="G94" s="217" t="s">
        <v>1882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3981</v>
      </c>
      <c r="F95" s="216" t="s">
        <v>3982</v>
      </c>
      <c r="G95" s="217" t="s">
        <v>1882</v>
      </c>
      <c r="H95" s="218">
        <v>6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4094</v>
      </c>
      <c r="F96" s="216" t="s">
        <v>4095</v>
      </c>
      <c r="G96" s="217" t="s">
        <v>275</v>
      </c>
      <c r="H96" s="218">
        <v>10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4096</v>
      </c>
      <c r="F97" s="216" t="s">
        <v>4097</v>
      </c>
      <c r="G97" s="217" t="s">
        <v>275</v>
      </c>
      <c r="H97" s="218">
        <v>100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4098</v>
      </c>
      <c r="F98" s="216" t="s">
        <v>4099</v>
      </c>
      <c r="G98" s="217" t="s">
        <v>1882</v>
      </c>
      <c r="H98" s="218">
        <v>8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4100</v>
      </c>
      <c r="F99" s="216" t="s">
        <v>4046</v>
      </c>
      <c r="G99" s="217" t="s">
        <v>275</v>
      </c>
      <c r="H99" s="218">
        <v>30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4101</v>
      </c>
      <c r="F100" s="216" t="s">
        <v>3998</v>
      </c>
      <c r="G100" s="217" t="s">
        <v>1882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4102</v>
      </c>
      <c r="F101" s="216" t="s">
        <v>4007</v>
      </c>
      <c r="G101" s="217" t="s">
        <v>3301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4103</v>
      </c>
      <c r="F102" s="216" t="s">
        <v>4009</v>
      </c>
      <c r="G102" s="217" t="s">
        <v>3301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4104</v>
      </c>
      <c r="F103" s="216" t="s">
        <v>4054</v>
      </c>
      <c r="G103" s="217" t="s">
        <v>4001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4105</v>
      </c>
      <c r="F104" s="216" t="s">
        <v>4011</v>
      </c>
      <c r="G104" s="217" t="s">
        <v>3301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4106</v>
      </c>
      <c r="F105" s="216" t="s">
        <v>4107</v>
      </c>
      <c r="G105" s="217" t="s">
        <v>3301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80" t="s">
        <v>19</v>
      </c>
      <c r="N105" s="281" t="s">
        <v>42</v>
      </c>
      <c r="O105" s="278"/>
      <c r="P105" s="282">
        <f>O105*H105</f>
        <v>0</v>
      </c>
      <c r="Q105" s="282">
        <v>0</v>
      </c>
      <c r="R105" s="282">
        <f>Q105*H105</f>
        <v>0</v>
      </c>
      <c r="S105" s="282">
        <v>0</v>
      </c>
      <c r="T105" s="28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l07vOG1j8IlPSCecjy9XpXlSjqlwq4PG2DlkiVdsrxe76d57NZIKUEYN0scGCTSzajKLwnWa4uHn4eps4peXPQ==" hashValue="CPPLtqxp+T1Z0MMZbHkoRA5ZU2HdXwAOhlydpDHsdLISbczbZNA9B+CcHt5v7XDGVoD54xCfQr2C55W04zArAg==" algorithmName="SHA-512" password="C75F"/>
  <autoFilter ref="C86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4108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ROUND((SUM(BE87:BE101)),  2)</f>
        <v>0</v>
      </c>
      <c r="G35" s="40"/>
      <c r="H35" s="40"/>
      <c r="I35" s="159">
        <v>0.20999999999999999</v>
      </c>
      <c r="J35" s="158">
        <f>ROUND(((SUM(BE87:BE101))*I35),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ROUND((SUM(BF87:BF101)),  2)</f>
        <v>0</v>
      </c>
      <c r="G36" s="40"/>
      <c r="H36" s="40"/>
      <c r="I36" s="159">
        <v>0.12</v>
      </c>
      <c r="J36" s="158">
        <f>ROUND(((SUM(BF87:BF101))*I36),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5 - Multimedia, ozvučení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4109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5 - Multimedia, ozvučení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4110</v>
      </c>
      <c r="F89" s="212" t="s">
        <v>4111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SUM(P90:P101)</f>
        <v>0</v>
      </c>
      <c r="Q89" s="206"/>
      <c r="R89" s="207">
        <f>SUM(R90:R101)</f>
        <v>0</v>
      </c>
      <c r="S89" s="206"/>
      <c r="T89" s="208">
        <f>SUM(T90:T101)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SUM(BK90:BK101)</f>
        <v>0</v>
      </c>
    </row>
    <row r="90" s="2" customFormat="1" ht="37.8" customHeight="1">
      <c r="A90" s="40"/>
      <c r="B90" s="41"/>
      <c r="C90" s="214" t="s">
        <v>79</v>
      </c>
      <c r="D90" s="214" t="s">
        <v>180</v>
      </c>
      <c r="E90" s="215" t="s">
        <v>4112</v>
      </c>
      <c r="F90" s="216" t="s">
        <v>4113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4114</v>
      </c>
      <c r="F91" s="216" t="s">
        <v>4115</v>
      </c>
      <c r="G91" s="217" t="s">
        <v>1882</v>
      </c>
      <c r="H91" s="218">
        <v>1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4116</v>
      </c>
      <c r="F92" s="216" t="s">
        <v>4117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4118</v>
      </c>
      <c r="F93" s="216" t="s">
        <v>4119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4120</v>
      </c>
      <c r="F94" s="216" t="s">
        <v>4121</v>
      </c>
      <c r="G94" s="217" t="s">
        <v>275</v>
      </c>
      <c r="H94" s="218">
        <v>10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4122</v>
      </c>
      <c r="F95" s="216" t="s">
        <v>4052</v>
      </c>
      <c r="G95" s="217" t="s">
        <v>4001</v>
      </c>
      <c r="H95" s="218">
        <v>1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4123</v>
      </c>
      <c r="F96" s="216" t="s">
        <v>4054</v>
      </c>
      <c r="G96" s="217" t="s">
        <v>4001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4004</v>
      </c>
      <c r="F97" s="216" t="s">
        <v>4005</v>
      </c>
      <c r="G97" s="217" t="s">
        <v>275</v>
      </c>
      <c r="H97" s="218">
        <v>50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4055</v>
      </c>
      <c r="F98" s="216" t="s">
        <v>4056</v>
      </c>
      <c r="G98" s="217" t="s">
        <v>1882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4124</v>
      </c>
      <c r="F99" s="216" t="s">
        <v>4007</v>
      </c>
      <c r="G99" s="217" t="s">
        <v>4001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4081</v>
      </c>
      <c r="F100" s="216" t="s">
        <v>4009</v>
      </c>
      <c r="G100" s="217" t="s">
        <v>4001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4082</v>
      </c>
      <c r="F101" s="216" t="s">
        <v>4011</v>
      </c>
      <c r="G101" s="217" t="s">
        <v>4001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80" t="s">
        <v>19</v>
      </c>
      <c r="N101" s="281" t="s">
        <v>42</v>
      </c>
      <c r="O101" s="278"/>
      <c r="P101" s="282">
        <f>O101*H101</f>
        <v>0</v>
      </c>
      <c r="Q101" s="282">
        <v>0</v>
      </c>
      <c r="R101" s="282">
        <f>Q101*H101</f>
        <v>0</v>
      </c>
      <c r="S101" s="282">
        <v>0</v>
      </c>
      <c r="T101" s="28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6xhy8wjs9Bzg54ODcMVP6rNjIvQkfWoMEFeQpNMWzq111R4hqMngCe3mlV2qtj2eVyvSIyoiR+dftm9wTK8wdg==" hashValue="kck9jHBVdLJvLu7RDoj13EbK4C0byyBPIVaPzD6tSZNDbuSfTp8gEKGMjLhF+ChyKGU7jM6omNoum0ovvtg/sQ==" algorithmName="SHA-512" password="C75F"/>
  <autoFilter ref="C86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4125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ROUND((SUM(BE87:BE104)),  2)</f>
        <v>0</v>
      </c>
      <c r="G35" s="40"/>
      <c r="H35" s="40"/>
      <c r="I35" s="159">
        <v>0.20999999999999999</v>
      </c>
      <c r="J35" s="158">
        <f>ROUND(((SUM(BE87:BE104))*I35),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ROUND((SUM(BF87:BF104)),  2)</f>
        <v>0</v>
      </c>
      <c r="G36" s="40"/>
      <c r="H36" s="40"/>
      <c r="I36" s="159">
        <v>0.12</v>
      </c>
      <c r="J36" s="158">
        <f>ROUND(((SUM(BF87:BF104))*I36),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ROUND((SUM(BH87:BH104)),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6 - NV - Nouzové volání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6 - NV - Nouzové volání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SUM(P90:P104)</f>
        <v>0</v>
      </c>
      <c r="Q89" s="206"/>
      <c r="R89" s="207">
        <f>SUM(R90:R104)</f>
        <v>0</v>
      </c>
      <c r="S89" s="206"/>
      <c r="T89" s="208">
        <f>SUM(T90:T104)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SUM(BK90:BK104)</f>
        <v>0</v>
      </c>
    </row>
    <row r="90" s="2" customFormat="1" ht="16.5" customHeight="1">
      <c r="A90" s="40"/>
      <c r="B90" s="41"/>
      <c r="C90" s="214" t="s">
        <v>79</v>
      </c>
      <c r="D90" s="214" t="s">
        <v>180</v>
      </c>
      <c r="E90" s="215" t="s">
        <v>4126</v>
      </c>
      <c r="F90" s="216" t="s">
        <v>4127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4128</v>
      </c>
      <c r="F91" s="216" t="s">
        <v>4129</v>
      </c>
      <c r="G91" s="217" t="s">
        <v>1882</v>
      </c>
      <c r="H91" s="218">
        <v>2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4130</v>
      </c>
      <c r="F92" s="216" t="s">
        <v>4131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4132</v>
      </c>
      <c r="F93" s="216" t="s">
        <v>4133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4134</v>
      </c>
      <c r="F94" s="216" t="s">
        <v>3585</v>
      </c>
      <c r="G94" s="217" t="s">
        <v>275</v>
      </c>
      <c r="H94" s="218">
        <v>25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4135</v>
      </c>
      <c r="F95" s="216" t="s">
        <v>4046</v>
      </c>
      <c r="G95" s="217" t="s">
        <v>275</v>
      </c>
      <c r="H95" s="218">
        <v>10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4136</v>
      </c>
      <c r="F96" s="216" t="s">
        <v>4137</v>
      </c>
      <c r="G96" s="217" t="s">
        <v>1882</v>
      </c>
      <c r="H96" s="218">
        <v>10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4138</v>
      </c>
      <c r="F97" s="216" t="s">
        <v>4139</v>
      </c>
      <c r="G97" s="217" t="s">
        <v>1882</v>
      </c>
      <c r="H97" s="218">
        <v>5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4140</v>
      </c>
      <c r="F98" s="216" t="s">
        <v>4141</v>
      </c>
      <c r="G98" s="217" t="s">
        <v>1882</v>
      </c>
      <c r="H98" s="218">
        <v>5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4101</v>
      </c>
      <c r="F99" s="216" t="s">
        <v>3998</v>
      </c>
      <c r="G99" s="217" t="s">
        <v>1882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4004</v>
      </c>
      <c r="F100" s="216" t="s">
        <v>4005</v>
      </c>
      <c r="G100" s="217" t="s">
        <v>275</v>
      </c>
      <c r="H100" s="218">
        <v>10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4142</v>
      </c>
      <c r="F101" s="216" t="s">
        <v>4007</v>
      </c>
      <c r="G101" s="217" t="s">
        <v>3301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4143</v>
      </c>
      <c r="F102" s="216" t="s">
        <v>4144</v>
      </c>
      <c r="G102" s="217" t="s">
        <v>4001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4145</v>
      </c>
      <c r="F103" s="216" t="s">
        <v>4011</v>
      </c>
      <c r="G103" s="217" t="s">
        <v>3301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4146</v>
      </c>
      <c r="F104" s="216" t="s">
        <v>4107</v>
      </c>
      <c r="G104" s="217" t="s">
        <v>3301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80" t="s">
        <v>19</v>
      </c>
      <c r="N104" s="281" t="s">
        <v>42</v>
      </c>
      <c r="O104" s="278"/>
      <c r="P104" s="282">
        <f>O104*H104</f>
        <v>0</v>
      </c>
      <c r="Q104" s="282">
        <v>0</v>
      </c>
      <c r="R104" s="282">
        <f>Q104*H104</f>
        <v>0</v>
      </c>
      <c r="S104" s="282">
        <v>0</v>
      </c>
      <c r="T104" s="28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YPnPWh0jpzTrjJm4THKW+xFNecGK3qd2p3bHfSXQivNPk5rN8mTjbGZraRZ/QtBYkDS7Zb5Usa2avh5XXsdrGQ==" hashValue="NpezcU+ArozgkvOHY3ww7QKu1MQnHLuuzfXDN1xGtd6bPIl1AgclawdCbFwuTeUwBVMwzrO9GbD5d7VPkdcUEg==" algorithmName="SHA-512" password="C75F"/>
  <autoFilter ref="C86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4147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ROUND((SUM(BE87:BE105)),  2)</f>
        <v>0</v>
      </c>
      <c r="G35" s="40"/>
      <c r="H35" s="40"/>
      <c r="I35" s="159">
        <v>0.20999999999999999</v>
      </c>
      <c r="J35" s="158">
        <f>ROUND(((SUM(BE87:BE105))*I35),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ROUND((SUM(BF87:BF105)),  2)</f>
        <v>0</v>
      </c>
      <c r="G36" s="40"/>
      <c r="H36" s="40"/>
      <c r="I36" s="159">
        <v>0.12</v>
      </c>
      <c r="J36" s="158">
        <f>ROUND(((SUM(BF87:BF105))*I36),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7 - ZEM - Zemní práce, telekomunikační přípojka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4148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4149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7 - ZEM - Zemní práce, telekomunikační přípojka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430</v>
      </c>
      <c r="F88" s="201" t="s">
        <v>4150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197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4151</v>
      </c>
      <c r="F89" s="212" t="s">
        <v>4152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SUM(P90:P105)</f>
        <v>0</v>
      </c>
      <c r="Q89" s="206"/>
      <c r="R89" s="207">
        <f>SUM(R90:R105)</f>
        <v>0</v>
      </c>
      <c r="S89" s="206"/>
      <c r="T89" s="208">
        <f>SUM(T90:T105)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197</v>
      </c>
      <c r="AT89" s="210" t="s">
        <v>70</v>
      </c>
      <c r="AU89" s="210" t="s">
        <v>79</v>
      </c>
      <c r="AY89" s="209" t="s">
        <v>178</v>
      </c>
      <c r="BK89" s="211">
        <f>SUM(BK90:BK105)</f>
        <v>0</v>
      </c>
    </row>
    <row r="90" s="2" customFormat="1" ht="16.5" customHeight="1">
      <c r="A90" s="40"/>
      <c r="B90" s="41"/>
      <c r="C90" s="214" t="s">
        <v>79</v>
      </c>
      <c r="D90" s="214" t="s">
        <v>180</v>
      </c>
      <c r="E90" s="215" t="s">
        <v>4153</v>
      </c>
      <c r="F90" s="216" t="s">
        <v>4154</v>
      </c>
      <c r="G90" s="217" t="s">
        <v>275</v>
      </c>
      <c r="H90" s="218">
        <v>35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4155</v>
      </c>
      <c r="F91" s="216" t="s">
        <v>4156</v>
      </c>
      <c r="G91" s="217" t="s">
        <v>275</v>
      </c>
      <c r="H91" s="218">
        <v>30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4157</v>
      </c>
      <c r="F92" s="216" t="s">
        <v>4158</v>
      </c>
      <c r="G92" s="217" t="s">
        <v>275</v>
      </c>
      <c r="H92" s="218">
        <v>30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4159</v>
      </c>
      <c r="F93" s="216" t="s">
        <v>4160</v>
      </c>
      <c r="G93" s="217" t="s">
        <v>275</v>
      </c>
      <c r="H93" s="218">
        <v>30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4161</v>
      </c>
      <c r="F94" s="216" t="s">
        <v>4162</v>
      </c>
      <c r="G94" s="217" t="s">
        <v>275</v>
      </c>
      <c r="H94" s="218">
        <v>4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4163</v>
      </c>
      <c r="F95" s="216" t="s">
        <v>4164</v>
      </c>
      <c r="G95" s="217" t="s">
        <v>275</v>
      </c>
      <c r="H95" s="218">
        <v>40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4165</v>
      </c>
      <c r="F96" s="216" t="s">
        <v>4166</v>
      </c>
      <c r="G96" s="217" t="s">
        <v>275</v>
      </c>
      <c r="H96" s="218">
        <v>0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4167</v>
      </c>
      <c r="F97" s="216" t="s">
        <v>4168</v>
      </c>
      <c r="G97" s="217" t="s">
        <v>275</v>
      </c>
      <c r="H97" s="218">
        <v>0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4169</v>
      </c>
      <c r="F98" s="216" t="s">
        <v>4170</v>
      </c>
      <c r="G98" s="217" t="s">
        <v>183</v>
      </c>
      <c r="H98" s="218">
        <v>35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4171</v>
      </c>
      <c r="F99" s="216" t="s">
        <v>4172</v>
      </c>
      <c r="G99" s="217" t="s">
        <v>1882</v>
      </c>
      <c r="H99" s="218">
        <v>0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4173</v>
      </c>
      <c r="F100" s="216" t="s">
        <v>4174</v>
      </c>
      <c r="G100" s="217" t="s">
        <v>1882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4175</v>
      </c>
      <c r="F101" s="216" t="s">
        <v>4176</v>
      </c>
      <c r="G101" s="217" t="s">
        <v>275</v>
      </c>
      <c r="H101" s="218">
        <v>30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4177</v>
      </c>
      <c r="F102" s="216" t="s">
        <v>4178</v>
      </c>
      <c r="G102" s="217" t="s">
        <v>275</v>
      </c>
      <c r="H102" s="218">
        <v>60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4179</v>
      </c>
      <c r="F103" s="216" t="s">
        <v>4180</v>
      </c>
      <c r="G103" s="217" t="s">
        <v>275</v>
      </c>
      <c r="H103" s="218">
        <v>35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4181</v>
      </c>
      <c r="F104" s="216" t="s">
        <v>4182</v>
      </c>
      <c r="G104" s="217" t="s">
        <v>3301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4183</v>
      </c>
      <c r="F105" s="216" t="s">
        <v>4184</v>
      </c>
      <c r="G105" s="217" t="s">
        <v>1882</v>
      </c>
      <c r="H105" s="218">
        <v>3</v>
      </c>
      <c r="I105" s="219"/>
      <c r="J105" s="220">
        <f>ROUND(I105*H105,2)</f>
        <v>0</v>
      </c>
      <c r="K105" s="216" t="s">
        <v>19</v>
      </c>
      <c r="L105" s="46"/>
      <c r="M105" s="280" t="s">
        <v>19</v>
      </c>
      <c r="N105" s="281" t="s">
        <v>42</v>
      </c>
      <c r="O105" s="278"/>
      <c r="P105" s="282">
        <f>O105*H105</f>
        <v>0</v>
      </c>
      <c r="Q105" s="282">
        <v>0</v>
      </c>
      <c r="R105" s="282">
        <f>Q105*H105</f>
        <v>0</v>
      </c>
      <c r="S105" s="282">
        <v>0</v>
      </c>
      <c r="T105" s="28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XQTUoIsvwLDLgp3e949IyGeP//DVSehvkQMwmreHVsGysQILYTVHZ2WmR8pNvdxQdwJA0hPrYYLHZ+Si3zaD2A==" hashValue="pEvmadRRM4hUUOYF2yNXfTVoB4gCV8N05IB2exH9XnBMlQy4PjacaCv2SSYJr2F4RcjTzYzH5yhj8IVxhdlhiA==" algorithmName="SHA-512" password="C75F"/>
  <autoFilter ref="C86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4185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27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Fplan projekty a stavby s. r. 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ROUND(J87,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ROUND((SUM(BE87:BE164)),  2)</f>
        <v>0</v>
      </c>
      <c r="G33" s="40"/>
      <c r="H33" s="40"/>
      <c r="I33" s="159">
        <v>0.20999999999999999</v>
      </c>
      <c r="J33" s="158">
        <f>ROUND(((SUM(BE87:BE164))*I33),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ROUND((SUM(BF87:BF164)),  2)</f>
        <v>0</v>
      </c>
      <c r="G34" s="40"/>
      <c r="H34" s="40"/>
      <c r="I34" s="159">
        <v>0.12</v>
      </c>
      <c r="J34" s="158">
        <f>ROUND(((SUM(BF87:BF164))*I34),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ROUND((SUM(BG87:BG164)),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ROUND((SUM(BH87:BH164)),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ROUND((SUM(BI87:BI164)),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01.4.f - Elektro - Měření a regulace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4186</v>
      </c>
      <c r="E60" s="179"/>
      <c r="F60" s="179"/>
      <c r="G60" s="179"/>
      <c r="H60" s="179"/>
      <c r="I60" s="179"/>
      <c r="J60" s="180">
        <f>J88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4187</v>
      </c>
      <c r="E61" s="179"/>
      <c r="F61" s="179"/>
      <c r="G61" s="179"/>
      <c r="H61" s="179"/>
      <c r="I61" s="179"/>
      <c r="J61" s="180">
        <f>J96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6"/>
      <c r="C62" s="177"/>
      <c r="D62" s="178" t="s">
        <v>4188</v>
      </c>
      <c r="E62" s="179"/>
      <c r="F62" s="179"/>
      <c r="G62" s="179"/>
      <c r="H62" s="179"/>
      <c r="I62" s="179"/>
      <c r="J62" s="180">
        <f>J98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6"/>
      <c r="C63" s="177"/>
      <c r="D63" s="178" t="s">
        <v>4189</v>
      </c>
      <c r="E63" s="179"/>
      <c r="F63" s="179"/>
      <c r="G63" s="179"/>
      <c r="H63" s="179"/>
      <c r="I63" s="179"/>
      <c r="J63" s="180">
        <f>J111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6"/>
      <c r="C64" s="177"/>
      <c r="D64" s="178" t="s">
        <v>4190</v>
      </c>
      <c r="E64" s="179"/>
      <c r="F64" s="179"/>
      <c r="G64" s="179"/>
      <c r="H64" s="179"/>
      <c r="I64" s="179"/>
      <c r="J64" s="180">
        <f>J124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4191</v>
      </c>
      <c r="E65" s="179"/>
      <c r="F65" s="179"/>
      <c r="G65" s="179"/>
      <c r="H65" s="179"/>
      <c r="I65" s="179"/>
      <c r="J65" s="180">
        <f>J137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4192</v>
      </c>
      <c r="E66" s="179"/>
      <c r="F66" s="179"/>
      <c r="G66" s="179"/>
      <c r="H66" s="179"/>
      <c r="I66" s="179"/>
      <c r="J66" s="180">
        <f>J148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4193</v>
      </c>
      <c r="E67" s="179"/>
      <c r="F67" s="179"/>
      <c r="G67" s="179"/>
      <c r="H67" s="179"/>
      <c r="I67" s="179"/>
      <c r="J67" s="180">
        <f>J159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163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Nová budova pečovatelské služby FCHL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132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01.4.f - Elektro - Měření a regulace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31</v>
      </c>
      <c r="J83" s="38" t="str">
        <f>E21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P88+P96+P98+P111+P124+P137+P148+P159</f>
        <v>0</v>
      </c>
      <c r="Q87" s="98"/>
      <c r="R87" s="195">
        <f>R88+R96+R98+R111+R124+R137+R148+R159</f>
        <v>0</v>
      </c>
      <c r="S87" s="98"/>
      <c r="T87" s="196">
        <f>T88+T96+T98+T111+T124+T137+T148+T159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BK88+BK96+BK98+BK111+BK124+BK137+BK148+BK159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3094</v>
      </c>
      <c r="F88" s="201" t="s">
        <v>4194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SUM(P89:P95)</f>
        <v>0</v>
      </c>
      <c r="Q88" s="206"/>
      <c r="R88" s="207">
        <f>SUM(R89:R95)</f>
        <v>0</v>
      </c>
      <c r="S88" s="206"/>
      <c r="T88" s="208">
        <f>SUM(T89:T95)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70</v>
      </c>
      <c r="AU88" s="210" t="s">
        <v>71</v>
      </c>
      <c r="AY88" s="209" t="s">
        <v>178</v>
      </c>
      <c r="BK88" s="211">
        <f>SUM(BK89:BK95)</f>
        <v>0</v>
      </c>
    </row>
    <row r="89" s="2" customFormat="1" ht="24.15" customHeight="1">
      <c r="A89" s="40"/>
      <c r="B89" s="41"/>
      <c r="C89" s="214" t="s">
        <v>71</v>
      </c>
      <c r="D89" s="214" t="s">
        <v>180</v>
      </c>
      <c r="E89" s="215" t="s">
        <v>4195</v>
      </c>
      <c r="F89" s="216" t="s">
        <v>4196</v>
      </c>
      <c r="G89" s="217" t="s">
        <v>1882</v>
      </c>
      <c r="H89" s="218">
        <v>1</v>
      </c>
      <c r="I89" s="219"/>
      <c r="J89" s="220">
        <f>ROUND(I89*H89,2)</f>
        <v>0</v>
      </c>
      <c r="K89" s="216" t="s">
        <v>19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185</v>
      </c>
      <c r="AT89" s="225" t="s">
        <v>180</v>
      </c>
      <c r="AU89" s="225" t="s">
        <v>79</v>
      </c>
      <c r="AY89" s="19" t="s">
        <v>178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185</v>
      </c>
      <c r="BM89" s="225" t="s">
        <v>81</v>
      </c>
    </row>
    <row r="90" s="2" customFormat="1" ht="24.15" customHeight="1">
      <c r="A90" s="40"/>
      <c r="B90" s="41"/>
      <c r="C90" s="214" t="s">
        <v>71</v>
      </c>
      <c r="D90" s="214" t="s">
        <v>180</v>
      </c>
      <c r="E90" s="215" t="s">
        <v>4197</v>
      </c>
      <c r="F90" s="216" t="s">
        <v>4198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79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185</v>
      </c>
    </row>
    <row r="91" s="2" customFormat="1" ht="16.5" customHeight="1">
      <c r="A91" s="40"/>
      <c r="B91" s="41"/>
      <c r="C91" s="214" t="s">
        <v>71</v>
      </c>
      <c r="D91" s="214" t="s">
        <v>180</v>
      </c>
      <c r="E91" s="215" t="s">
        <v>4199</v>
      </c>
      <c r="F91" s="216" t="s">
        <v>4200</v>
      </c>
      <c r="G91" s="217" t="s">
        <v>1882</v>
      </c>
      <c r="H91" s="218">
        <v>2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79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222</v>
      </c>
    </row>
    <row r="92" s="2" customFormat="1" ht="16.5" customHeight="1">
      <c r="A92" s="40"/>
      <c r="B92" s="41"/>
      <c r="C92" s="214" t="s">
        <v>71</v>
      </c>
      <c r="D92" s="214" t="s">
        <v>180</v>
      </c>
      <c r="E92" s="215" t="s">
        <v>4201</v>
      </c>
      <c r="F92" s="216" t="s">
        <v>4202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79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232</v>
      </c>
    </row>
    <row r="93" s="2" customFormat="1" ht="16.5" customHeight="1">
      <c r="A93" s="40"/>
      <c r="B93" s="41"/>
      <c r="C93" s="214" t="s">
        <v>71</v>
      </c>
      <c r="D93" s="214" t="s">
        <v>180</v>
      </c>
      <c r="E93" s="215" t="s">
        <v>4203</v>
      </c>
      <c r="F93" s="216" t="s">
        <v>4204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79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246</v>
      </c>
    </row>
    <row r="94" s="2" customFormat="1" ht="16.5" customHeight="1">
      <c r="A94" s="40"/>
      <c r="B94" s="41"/>
      <c r="C94" s="214" t="s">
        <v>71</v>
      </c>
      <c r="D94" s="214" t="s">
        <v>180</v>
      </c>
      <c r="E94" s="215" t="s">
        <v>4205</v>
      </c>
      <c r="F94" s="216" t="s">
        <v>4206</v>
      </c>
      <c r="G94" s="217" t="s">
        <v>1882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79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8</v>
      </c>
    </row>
    <row r="95" s="2" customFormat="1" ht="16.5" customHeight="1">
      <c r="A95" s="40"/>
      <c r="B95" s="41"/>
      <c r="C95" s="214" t="s">
        <v>71</v>
      </c>
      <c r="D95" s="214" t="s">
        <v>180</v>
      </c>
      <c r="E95" s="215" t="s">
        <v>4207</v>
      </c>
      <c r="F95" s="216" t="s">
        <v>4208</v>
      </c>
      <c r="G95" s="217" t="s">
        <v>1882</v>
      </c>
      <c r="H95" s="218">
        <v>1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79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261</v>
      </c>
    </row>
    <row r="96" s="12" customFormat="1" ht="25.92" customHeight="1">
      <c r="A96" s="12"/>
      <c r="B96" s="198"/>
      <c r="C96" s="199"/>
      <c r="D96" s="200" t="s">
        <v>70</v>
      </c>
      <c r="E96" s="201" t="s">
        <v>3525</v>
      </c>
      <c r="F96" s="201" t="s">
        <v>4209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</f>
        <v>0</v>
      </c>
      <c r="Q96" s="206"/>
      <c r="R96" s="207">
        <f>R97</f>
        <v>0</v>
      </c>
      <c r="S96" s="206"/>
      <c r="T96" s="20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70</v>
      </c>
      <c r="AU96" s="210" t="s">
        <v>71</v>
      </c>
      <c r="AY96" s="209" t="s">
        <v>178</v>
      </c>
      <c r="BK96" s="211">
        <f>BK97</f>
        <v>0</v>
      </c>
    </row>
    <row r="97" s="2" customFormat="1" ht="24.15" customHeight="1">
      <c r="A97" s="40"/>
      <c r="B97" s="41"/>
      <c r="C97" s="214" t="s">
        <v>71</v>
      </c>
      <c r="D97" s="214" t="s">
        <v>180</v>
      </c>
      <c r="E97" s="215" t="s">
        <v>4210</v>
      </c>
      <c r="F97" s="216" t="s">
        <v>4211</v>
      </c>
      <c r="G97" s="217" t="s">
        <v>1882</v>
      </c>
      <c r="H97" s="218">
        <v>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79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12" customFormat="1" ht="25.92" customHeight="1">
      <c r="A98" s="12"/>
      <c r="B98" s="198"/>
      <c r="C98" s="199"/>
      <c r="D98" s="200" t="s">
        <v>70</v>
      </c>
      <c r="E98" s="201" t="s">
        <v>3539</v>
      </c>
      <c r="F98" s="201" t="s">
        <v>4212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SUM(P99:P110)</f>
        <v>0</v>
      </c>
      <c r="Q98" s="206"/>
      <c r="R98" s="207">
        <f>SUM(R99:R110)</f>
        <v>0</v>
      </c>
      <c r="S98" s="206"/>
      <c r="T98" s="208">
        <f>SUM(T99:T110)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70</v>
      </c>
      <c r="AU98" s="210" t="s">
        <v>71</v>
      </c>
      <c r="AY98" s="209" t="s">
        <v>178</v>
      </c>
      <c r="BK98" s="211">
        <f>SUM(BK99:BK110)</f>
        <v>0</v>
      </c>
    </row>
    <row r="99" s="2" customFormat="1" ht="16.5" customHeight="1">
      <c r="A99" s="40"/>
      <c r="B99" s="41"/>
      <c r="C99" s="214" t="s">
        <v>71</v>
      </c>
      <c r="D99" s="214" t="s">
        <v>180</v>
      </c>
      <c r="E99" s="215" t="s">
        <v>4213</v>
      </c>
      <c r="F99" s="216" t="s">
        <v>4214</v>
      </c>
      <c r="G99" s="217" t="s">
        <v>1882</v>
      </c>
      <c r="H99" s="218">
        <v>6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79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285</v>
      </c>
    </row>
    <row r="100" s="2" customFormat="1" ht="16.5" customHeight="1">
      <c r="A100" s="40"/>
      <c r="B100" s="41"/>
      <c r="C100" s="214" t="s">
        <v>71</v>
      </c>
      <c r="D100" s="214" t="s">
        <v>180</v>
      </c>
      <c r="E100" s="215" t="s">
        <v>4215</v>
      </c>
      <c r="F100" s="216" t="s">
        <v>4216</v>
      </c>
      <c r="G100" s="217" t="s">
        <v>1882</v>
      </c>
      <c r="H100" s="218">
        <v>2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79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297</v>
      </c>
    </row>
    <row r="101" s="2" customFormat="1" ht="16.5" customHeight="1">
      <c r="A101" s="40"/>
      <c r="B101" s="41"/>
      <c r="C101" s="214" t="s">
        <v>71</v>
      </c>
      <c r="D101" s="214" t="s">
        <v>180</v>
      </c>
      <c r="E101" s="215" t="s">
        <v>4217</v>
      </c>
      <c r="F101" s="216" t="s">
        <v>4218</v>
      </c>
      <c r="G101" s="217" t="s">
        <v>1882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79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304</v>
      </c>
    </row>
    <row r="102" s="2" customFormat="1" ht="16.5" customHeight="1">
      <c r="A102" s="40"/>
      <c r="B102" s="41"/>
      <c r="C102" s="214" t="s">
        <v>71</v>
      </c>
      <c r="D102" s="214" t="s">
        <v>180</v>
      </c>
      <c r="E102" s="215" t="s">
        <v>4219</v>
      </c>
      <c r="F102" s="216" t="s">
        <v>4220</v>
      </c>
      <c r="G102" s="217" t="s">
        <v>1882</v>
      </c>
      <c r="H102" s="218">
        <v>4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79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316</v>
      </c>
    </row>
    <row r="103" s="2" customFormat="1" ht="16.5" customHeight="1">
      <c r="A103" s="40"/>
      <c r="B103" s="41"/>
      <c r="C103" s="214" t="s">
        <v>71</v>
      </c>
      <c r="D103" s="214" t="s">
        <v>180</v>
      </c>
      <c r="E103" s="215" t="s">
        <v>4221</v>
      </c>
      <c r="F103" s="216" t="s">
        <v>4222</v>
      </c>
      <c r="G103" s="217" t="s">
        <v>1882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79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328</v>
      </c>
    </row>
    <row r="104" s="2" customFormat="1" ht="16.5" customHeight="1">
      <c r="A104" s="40"/>
      <c r="B104" s="41"/>
      <c r="C104" s="214" t="s">
        <v>71</v>
      </c>
      <c r="D104" s="214" t="s">
        <v>180</v>
      </c>
      <c r="E104" s="215" t="s">
        <v>4223</v>
      </c>
      <c r="F104" s="216" t="s">
        <v>4224</v>
      </c>
      <c r="G104" s="217" t="s">
        <v>1882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79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343</v>
      </c>
    </row>
    <row r="105" s="2" customFormat="1" ht="16.5" customHeight="1">
      <c r="A105" s="40"/>
      <c r="B105" s="41"/>
      <c r="C105" s="214" t="s">
        <v>71</v>
      </c>
      <c r="D105" s="214" t="s">
        <v>180</v>
      </c>
      <c r="E105" s="215" t="s">
        <v>4225</v>
      </c>
      <c r="F105" s="216" t="s">
        <v>4226</v>
      </c>
      <c r="G105" s="217" t="s">
        <v>1882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79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356</v>
      </c>
    </row>
    <row r="106" s="2" customFormat="1" ht="16.5" customHeight="1">
      <c r="A106" s="40"/>
      <c r="B106" s="41"/>
      <c r="C106" s="214" t="s">
        <v>71</v>
      </c>
      <c r="D106" s="214" t="s">
        <v>180</v>
      </c>
      <c r="E106" s="215" t="s">
        <v>4227</v>
      </c>
      <c r="F106" s="216" t="s">
        <v>4228</v>
      </c>
      <c r="G106" s="217" t="s">
        <v>1882</v>
      </c>
      <c r="H106" s="218">
        <v>3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79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367</v>
      </c>
    </row>
    <row r="107" s="2" customFormat="1" ht="16.5" customHeight="1">
      <c r="A107" s="40"/>
      <c r="B107" s="41"/>
      <c r="C107" s="214" t="s">
        <v>71</v>
      </c>
      <c r="D107" s="214" t="s">
        <v>180</v>
      </c>
      <c r="E107" s="215" t="s">
        <v>4229</v>
      </c>
      <c r="F107" s="216" t="s">
        <v>4230</v>
      </c>
      <c r="G107" s="217" t="s">
        <v>1882</v>
      </c>
      <c r="H107" s="218">
        <v>1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79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378</v>
      </c>
    </row>
    <row r="108" s="2" customFormat="1" ht="16.5" customHeight="1">
      <c r="A108" s="40"/>
      <c r="B108" s="41"/>
      <c r="C108" s="214" t="s">
        <v>71</v>
      </c>
      <c r="D108" s="214" t="s">
        <v>180</v>
      </c>
      <c r="E108" s="215" t="s">
        <v>4231</v>
      </c>
      <c r="F108" s="216" t="s">
        <v>4232</v>
      </c>
      <c r="G108" s="217" t="s">
        <v>1882</v>
      </c>
      <c r="H108" s="218">
        <v>1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79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390</v>
      </c>
    </row>
    <row r="109" s="2" customFormat="1" ht="21.75" customHeight="1">
      <c r="A109" s="40"/>
      <c r="B109" s="41"/>
      <c r="C109" s="214" t="s">
        <v>71</v>
      </c>
      <c r="D109" s="214" t="s">
        <v>180</v>
      </c>
      <c r="E109" s="215" t="s">
        <v>4233</v>
      </c>
      <c r="F109" s="216" t="s">
        <v>4234</v>
      </c>
      <c r="G109" s="217" t="s">
        <v>1882</v>
      </c>
      <c r="H109" s="218">
        <v>2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79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401</v>
      </c>
    </row>
    <row r="110" s="2" customFormat="1" ht="21.75" customHeight="1">
      <c r="A110" s="40"/>
      <c r="B110" s="41"/>
      <c r="C110" s="214" t="s">
        <v>71</v>
      </c>
      <c r="D110" s="214" t="s">
        <v>180</v>
      </c>
      <c r="E110" s="215" t="s">
        <v>4235</v>
      </c>
      <c r="F110" s="216" t="s">
        <v>4236</v>
      </c>
      <c r="G110" s="217" t="s">
        <v>1882</v>
      </c>
      <c r="H110" s="218">
        <v>3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79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415</v>
      </c>
    </row>
    <row r="111" s="12" customFormat="1" ht="25.92" customHeight="1">
      <c r="A111" s="12"/>
      <c r="B111" s="198"/>
      <c r="C111" s="199"/>
      <c r="D111" s="200" t="s">
        <v>70</v>
      </c>
      <c r="E111" s="201" t="s">
        <v>3547</v>
      </c>
      <c r="F111" s="201" t="s">
        <v>4237</v>
      </c>
      <c r="G111" s="199"/>
      <c r="H111" s="199"/>
      <c r="I111" s="202"/>
      <c r="J111" s="203">
        <f>BK111</f>
        <v>0</v>
      </c>
      <c r="K111" s="199"/>
      <c r="L111" s="204"/>
      <c r="M111" s="205"/>
      <c r="N111" s="206"/>
      <c r="O111" s="206"/>
      <c r="P111" s="207">
        <f>SUM(P112:P123)</f>
        <v>0</v>
      </c>
      <c r="Q111" s="206"/>
      <c r="R111" s="207">
        <f>SUM(R112:R123)</f>
        <v>0</v>
      </c>
      <c r="S111" s="206"/>
      <c r="T111" s="208">
        <f>SUM(T112:T123)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79</v>
      </c>
      <c r="AT111" s="210" t="s">
        <v>70</v>
      </c>
      <c r="AU111" s="210" t="s">
        <v>71</v>
      </c>
      <c r="AY111" s="209" t="s">
        <v>178</v>
      </c>
      <c r="BK111" s="211">
        <f>SUM(BK112:BK123)</f>
        <v>0</v>
      </c>
    </row>
    <row r="112" s="2" customFormat="1" ht="16.5" customHeight="1">
      <c r="A112" s="40"/>
      <c r="B112" s="41"/>
      <c r="C112" s="214" t="s">
        <v>71</v>
      </c>
      <c r="D112" s="214" t="s">
        <v>180</v>
      </c>
      <c r="E112" s="215" t="s">
        <v>4238</v>
      </c>
      <c r="F112" s="216" t="s">
        <v>4239</v>
      </c>
      <c r="G112" s="217" t="s">
        <v>275</v>
      </c>
      <c r="H112" s="218">
        <v>41.600000000000001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79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429</v>
      </c>
    </row>
    <row r="113" s="2" customFormat="1" ht="16.5" customHeight="1">
      <c r="A113" s="40"/>
      <c r="B113" s="41"/>
      <c r="C113" s="214" t="s">
        <v>71</v>
      </c>
      <c r="D113" s="214" t="s">
        <v>180</v>
      </c>
      <c r="E113" s="215" t="s">
        <v>4240</v>
      </c>
      <c r="F113" s="216" t="s">
        <v>4241</v>
      </c>
      <c r="G113" s="217" t="s">
        <v>275</v>
      </c>
      <c r="H113" s="218">
        <v>452.39999999999998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79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444</v>
      </c>
    </row>
    <row r="114" s="2" customFormat="1" ht="16.5" customHeight="1">
      <c r="A114" s="40"/>
      <c r="B114" s="41"/>
      <c r="C114" s="214" t="s">
        <v>71</v>
      </c>
      <c r="D114" s="214" t="s">
        <v>180</v>
      </c>
      <c r="E114" s="215" t="s">
        <v>4242</v>
      </c>
      <c r="F114" s="216" t="s">
        <v>4243</v>
      </c>
      <c r="G114" s="217" t="s">
        <v>275</v>
      </c>
      <c r="H114" s="218">
        <v>9.0999999999999996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79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455</v>
      </c>
    </row>
    <row r="115" s="2" customFormat="1" ht="16.5" customHeight="1">
      <c r="A115" s="40"/>
      <c r="B115" s="41"/>
      <c r="C115" s="214" t="s">
        <v>71</v>
      </c>
      <c r="D115" s="214" t="s">
        <v>180</v>
      </c>
      <c r="E115" s="215" t="s">
        <v>4244</v>
      </c>
      <c r="F115" s="216" t="s">
        <v>4245</v>
      </c>
      <c r="G115" s="217" t="s">
        <v>275</v>
      </c>
      <c r="H115" s="218">
        <v>126.75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79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465</v>
      </c>
    </row>
    <row r="116" s="2" customFormat="1" ht="16.5" customHeight="1">
      <c r="A116" s="40"/>
      <c r="B116" s="41"/>
      <c r="C116" s="214" t="s">
        <v>71</v>
      </c>
      <c r="D116" s="214" t="s">
        <v>180</v>
      </c>
      <c r="E116" s="215" t="s">
        <v>4246</v>
      </c>
      <c r="F116" s="216" t="s">
        <v>4245</v>
      </c>
      <c r="G116" s="217" t="s">
        <v>275</v>
      </c>
      <c r="H116" s="218">
        <v>41.600000000000001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79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481</v>
      </c>
    </row>
    <row r="117" s="2" customFormat="1" ht="16.5" customHeight="1">
      <c r="A117" s="40"/>
      <c r="B117" s="41"/>
      <c r="C117" s="214" t="s">
        <v>71</v>
      </c>
      <c r="D117" s="214" t="s">
        <v>180</v>
      </c>
      <c r="E117" s="215" t="s">
        <v>4247</v>
      </c>
      <c r="F117" s="216" t="s">
        <v>4248</v>
      </c>
      <c r="G117" s="217" t="s">
        <v>275</v>
      </c>
      <c r="H117" s="218">
        <v>10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79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492</v>
      </c>
    </row>
    <row r="118" s="2" customFormat="1" ht="16.5" customHeight="1">
      <c r="A118" s="40"/>
      <c r="B118" s="41"/>
      <c r="C118" s="214" t="s">
        <v>71</v>
      </c>
      <c r="D118" s="214" t="s">
        <v>180</v>
      </c>
      <c r="E118" s="215" t="s">
        <v>4249</v>
      </c>
      <c r="F118" s="216" t="s">
        <v>4250</v>
      </c>
      <c r="G118" s="217" t="s">
        <v>275</v>
      </c>
      <c r="H118" s="218">
        <v>30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79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504</v>
      </c>
    </row>
    <row r="119" s="2" customFormat="1" ht="16.5" customHeight="1">
      <c r="A119" s="40"/>
      <c r="B119" s="41"/>
      <c r="C119" s="214" t="s">
        <v>71</v>
      </c>
      <c r="D119" s="214" t="s">
        <v>180</v>
      </c>
      <c r="E119" s="215" t="s">
        <v>4251</v>
      </c>
      <c r="F119" s="216" t="s">
        <v>4250</v>
      </c>
      <c r="G119" s="217" t="s">
        <v>275</v>
      </c>
      <c r="H119" s="218">
        <v>8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185</v>
      </c>
      <c r="AT119" s="225" t="s">
        <v>180</v>
      </c>
      <c r="AU119" s="225" t="s">
        <v>79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185</v>
      </c>
      <c r="BM119" s="225" t="s">
        <v>515</v>
      </c>
    </row>
    <row r="120" s="2" customFormat="1" ht="16.5" customHeight="1">
      <c r="A120" s="40"/>
      <c r="B120" s="41"/>
      <c r="C120" s="214" t="s">
        <v>71</v>
      </c>
      <c r="D120" s="214" t="s">
        <v>180</v>
      </c>
      <c r="E120" s="215" t="s">
        <v>4252</v>
      </c>
      <c r="F120" s="216" t="s">
        <v>4253</v>
      </c>
      <c r="G120" s="217" t="s">
        <v>275</v>
      </c>
      <c r="H120" s="218">
        <v>125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185</v>
      </c>
      <c r="AT120" s="225" t="s">
        <v>180</v>
      </c>
      <c r="AU120" s="225" t="s">
        <v>79</v>
      </c>
      <c r="AY120" s="19" t="s">
        <v>178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185</v>
      </c>
      <c r="BM120" s="225" t="s">
        <v>526</v>
      </c>
    </row>
    <row r="121" s="2" customFormat="1" ht="16.5" customHeight="1">
      <c r="A121" s="40"/>
      <c r="B121" s="41"/>
      <c r="C121" s="214" t="s">
        <v>71</v>
      </c>
      <c r="D121" s="214" t="s">
        <v>180</v>
      </c>
      <c r="E121" s="215" t="s">
        <v>4254</v>
      </c>
      <c r="F121" s="216" t="s">
        <v>4255</v>
      </c>
      <c r="G121" s="217" t="s">
        <v>275</v>
      </c>
      <c r="H121" s="218">
        <v>20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79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536</v>
      </c>
    </row>
    <row r="122" s="2" customFormat="1" ht="16.5" customHeight="1">
      <c r="A122" s="40"/>
      <c r="B122" s="41"/>
      <c r="C122" s="214" t="s">
        <v>71</v>
      </c>
      <c r="D122" s="214" t="s">
        <v>180</v>
      </c>
      <c r="E122" s="215" t="s">
        <v>4256</v>
      </c>
      <c r="F122" s="216" t="s">
        <v>4257</v>
      </c>
      <c r="G122" s="217" t="s">
        <v>1882</v>
      </c>
      <c r="H122" s="218">
        <v>14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185</v>
      </c>
      <c r="AT122" s="225" t="s">
        <v>180</v>
      </c>
      <c r="AU122" s="225" t="s">
        <v>79</v>
      </c>
      <c r="AY122" s="19" t="s">
        <v>178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185</v>
      </c>
      <c r="BM122" s="225" t="s">
        <v>547</v>
      </c>
    </row>
    <row r="123" s="2" customFormat="1" ht="16.5" customHeight="1">
      <c r="A123" s="40"/>
      <c r="B123" s="41"/>
      <c r="C123" s="214" t="s">
        <v>71</v>
      </c>
      <c r="D123" s="214" t="s">
        <v>180</v>
      </c>
      <c r="E123" s="215" t="s">
        <v>4258</v>
      </c>
      <c r="F123" s="216" t="s">
        <v>4259</v>
      </c>
      <c r="G123" s="217" t="s">
        <v>3301</v>
      </c>
      <c r="H123" s="218">
        <v>1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79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559</v>
      </c>
    </row>
    <row r="124" s="12" customFormat="1" ht="25.92" customHeight="1">
      <c r="A124" s="12"/>
      <c r="B124" s="198"/>
      <c r="C124" s="199"/>
      <c r="D124" s="200" t="s">
        <v>70</v>
      </c>
      <c r="E124" s="201" t="s">
        <v>3595</v>
      </c>
      <c r="F124" s="201" t="s">
        <v>4260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SUM(P125:P136)</f>
        <v>0</v>
      </c>
      <c r="Q124" s="206"/>
      <c r="R124" s="207">
        <f>SUM(R125:R136)</f>
        <v>0</v>
      </c>
      <c r="S124" s="206"/>
      <c r="T124" s="208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79</v>
      </c>
      <c r="AT124" s="210" t="s">
        <v>70</v>
      </c>
      <c r="AU124" s="210" t="s">
        <v>71</v>
      </c>
      <c r="AY124" s="209" t="s">
        <v>178</v>
      </c>
      <c r="BK124" s="211">
        <f>SUM(BK125:BK136)</f>
        <v>0</v>
      </c>
    </row>
    <row r="125" s="2" customFormat="1" ht="16.5" customHeight="1">
      <c r="A125" s="40"/>
      <c r="B125" s="41"/>
      <c r="C125" s="214" t="s">
        <v>71</v>
      </c>
      <c r="D125" s="214" t="s">
        <v>180</v>
      </c>
      <c r="E125" s="215" t="s">
        <v>4261</v>
      </c>
      <c r="F125" s="216" t="s">
        <v>4262</v>
      </c>
      <c r="G125" s="217" t="s">
        <v>275</v>
      </c>
      <c r="H125" s="218">
        <v>629.85000000000002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185</v>
      </c>
      <c r="AT125" s="225" t="s">
        <v>180</v>
      </c>
      <c r="AU125" s="225" t="s">
        <v>79</v>
      </c>
      <c r="AY125" s="19" t="s">
        <v>178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185</v>
      </c>
      <c r="BM125" s="225" t="s">
        <v>571</v>
      </c>
    </row>
    <row r="126" s="2" customFormat="1" ht="16.5" customHeight="1">
      <c r="A126" s="40"/>
      <c r="B126" s="41"/>
      <c r="C126" s="214" t="s">
        <v>71</v>
      </c>
      <c r="D126" s="214" t="s">
        <v>180</v>
      </c>
      <c r="E126" s="215" t="s">
        <v>4263</v>
      </c>
      <c r="F126" s="216" t="s">
        <v>4248</v>
      </c>
      <c r="G126" s="217" t="s">
        <v>275</v>
      </c>
      <c r="H126" s="218">
        <v>10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79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585</v>
      </c>
    </row>
    <row r="127" s="2" customFormat="1" ht="16.5" customHeight="1">
      <c r="A127" s="40"/>
      <c r="B127" s="41"/>
      <c r="C127" s="214" t="s">
        <v>71</v>
      </c>
      <c r="D127" s="214" t="s">
        <v>180</v>
      </c>
      <c r="E127" s="215" t="s">
        <v>4264</v>
      </c>
      <c r="F127" s="216" t="s">
        <v>4265</v>
      </c>
      <c r="G127" s="217" t="s">
        <v>275</v>
      </c>
      <c r="H127" s="218">
        <v>38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185</v>
      </c>
      <c r="AT127" s="225" t="s">
        <v>180</v>
      </c>
      <c r="AU127" s="225" t="s">
        <v>79</v>
      </c>
      <c r="AY127" s="19" t="s">
        <v>178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185</v>
      </c>
      <c r="BM127" s="225" t="s">
        <v>600</v>
      </c>
    </row>
    <row r="128" s="2" customFormat="1" ht="16.5" customHeight="1">
      <c r="A128" s="40"/>
      <c r="B128" s="41"/>
      <c r="C128" s="214" t="s">
        <v>71</v>
      </c>
      <c r="D128" s="214" t="s">
        <v>180</v>
      </c>
      <c r="E128" s="215" t="s">
        <v>4266</v>
      </c>
      <c r="F128" s="216" t="s">
        <v>4267</v>
      </c>
      <c r="G128" s="217" t="s">
        <v>275</v>
      </c>
      <c r="H128" s="218">
        <v>145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185</v>
      </c>
      <c r="AT128" s="225" t="s">
        <v>180</v>
      </c>
      <c r="AU128" s="225" t="s">
        <v>79</v>
      </c>
      <c r="AY128" s="19" t="s">
        <v>178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185</v>
      </c>
      <c r="BM128" s="225" t="s">
        <v>613</v>
      </c>
    </row>
    <row r="129" s="2" customFormat="1" ht="16.5" customHeight="1">
      <c r="A129" s="40"/>
      <c r="B129" s="41"/>
      <c r="C129" s="214" t="s">
        <v>71</v>
      </c>
      <c r="D129" s="214" t="s">
        <v>180</v>
      </c>
      <c r="E129" s="215" t="s">
        <v>4268</v>
      </c>
      <c r="F129" s="216" t="s">
        <v>4269</v>
      </c>
      <c r="G129" s="217" t="s">
        <v>1882</v>
      </c>
      <c r="H129" s="218">
        <v>14</v>
      </c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185</v>
      </c>
      <c r="AT129" s="225" t="s">
        <v>180</v>
      </c>
      <c r="AU129" s="225" t="s">
        <v>79</v>
      </c>
      <c r="AY129" s="19" t="s">
        <v>178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185</v>
      </c>
      <c r="BM129" s="225" t="s">
        <v>625</v>
      </c>
    </row>
    <row r="130" s="2" customFormat="1" ht="16.5" customHeight="1">
      <c r="A130" s="40"/>
      <c r="B130" s="41"/>
      <c r="C130" s="214" t="s">
        <v>71</v>
      </c>
      <c r="D130" s="214" t="s">
        <v>180</v>
      </c>
      <c r="E130" s="215" t="s">
        <v>4270</v>
      </c>
      <c r="F130" s="216" t="s">
        <v>4259</v>
      </c>
      <c r="G130" s="217" t="s">
        <v>3301</v>
      </c>
      <c r="H130" s="218">
        <v>1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185</v>
      </c>
      <c r="AT130" s="225" t="s">
        <v>180</v>
      </c>
      <c r="AU130" s="225" t="s">
        <v>79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185</v>
      </c>
      <c r="BM130" s="225" t="s">
        <v>636</v>
      </c>
    </row>
    <row r="131" s="2" customFormat="1" ht="16.5" customHeight="1">
      <c r="A131" s="40"/>
      <c r="B131" s="41"/>
      <c r="C131" s="214" t="s">
        <v>71</v>
      </c>
      <c r="D131" s="214" t="s">
        <v>180</v>
      </c>
      <c r="E131" s="215" t="s">
        <v>4271</v>
      </c>
      <c r="F131" s="216" t="s">
        <v>4272</v>
      </c>
      <c r="G131" s="217" t="s">
        <v>1882</v>
      </c>
      <c r="H131" s="218">
        <v>1</v>
      </c>
      <c r="I131" s="219"/>
      <c r="J131" s="220">
        <f>ROUND(I131*H131,2)</f>
        <v>0</v>
      </c>
      <c r="K131" s="216" t="s">
        <v>19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185</v>
      </c>
      <c r="AT131" s="225" t="s">
        <v>180</v>
      </c>
      <c r="AU131" s="225" t="s">
        <v>79</v>
      </c>
      <c r="AY131" s="19" t="s">
        <v>178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185</v>
      </c>
      <c r="BM131" s="225" t="s">
        <v>650</v>
      </c>
    </row>
    <row r="132" s="2" customFormat="1" ht="16.5" customHeight="1">
      <c r="A132" s="40"/>
      <c r="B132" s="41"/>
      <c r="C132" s="214" t="s">
        <v>71</v>
      </c>
      <c r="D132" s="214" t="s">
        <v>180</v>
      </c>
      <c r="E132" s="215" t="s">
        <v>4273</v>
      </c>
      <c r="F132" s="216" t="s">
        <v>4274</v>
      </c>
      <c r="G132" s="217" t="s">
        <v>1882</v>
      </c>
      <c r="H132" s="218">
        <v>26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42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185</v>
      </c>
      <c r="AT132" s="225" t="s">
        <v>180</v>
      </c>
      <c r="AU132" s="225" t="s">
        <v>79</v>
      </c>
      <c r="AY132" s="19" t="s">
        <v>178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185</v>
      </c>
      <c r="BM132" s="225" t="s">
        <v>664</v>
      </c>
    </row>
    <row r="133" s="2" customFormat="1" ht="16.5" customHeight="1">
      <c r="A133" s="40"/>
      <c r="B133" s="41"/>
      <c r="C133" s="214" t="s">
        <v>71</v>
      </c>
      <c r="D133" s="214" t="s">
        <v>180</v>
      </c>
      <c r="E133" s="215" t="s">
        <v>4275</v>
      </c>
      <c r="F133" s="216" t="s">
        <v>4276</v>
      </c>
      <c r="G133" s="217" t="s">
        <v>1882</v>
      </c>
      <c r="H133" s="218">
        <v>6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185</v>
      </c>
      <c r="AT133" s="225" t="s">
        <v>180</v>
      </c>
      <c r="AU133" s="225" t="s">
        <v>79</v>
      </c>
      <c r="AY133" s="19" t="s">
        <v>178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185</v>
      </c>
      <c r="BM133" s="225" t="s">
        <v>675</v>
      </c>
    </row>
    <row r="134" s="2" customFormat="1" ht="16.5" customHeight="1">
      <c r="A134" s="40"/>
      <c r="B134" s="41"/>
      <c r="C134" s="214" t="s">
        <v>71</v>
      </c>
      <c r="D134" s="214" t="s">
        <v>180</v>
      </c>
      <c r="E134" s="215" t="s">
        <v>4277</v>
      </c>
      <c r="F134" s="216" t="s">
        <v>4278</v>
      </c>
      <c r="G134" s="217" t="s">
        <v>1882</v>
      </c>
      <c r="H134" s="218">
        <v>51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185</v>
      </c>
      <c r="AT134" s="225" t="s">
        <v>180</v>
      </c>
      <c r="AU134" s="225" t="s">
        <v>79</v>
      </c>
      <c r="AY134" s="19" t="s">
        <v>178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185</v>
      </c>
      <c r="BM134" s="225" t="s">
        <v>686</v>
      </c>
    </row>
    <row r="135" s="2" customFormat="1" ht="16.5" customHeight="1">
      <c r="A135" s="40"/>
      <c r="B135" s="41"/>
      <c r="C135" s="214" t="s">
        <v>71</v>
      </c>
      <c r="D135" s="214" t="s">
        <v>180</v>
      </c>
      <c r="E135" s="215" t="s">
        <v>4279</v>
      </c>
      <c r="F135" s="216" t="s">
        <v>4280</v>
      </c>
      <c r="G135" s="217" t="s">
        <v>3301</v>
      </c>
      <c r="H135" s="218">
        <v>1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185</v>
      </c>
      <c r="AT135" s="225" t="s">
        <v>180</v>
      </c>
      <c r="AU135" s="225" t="s">
        <v>79</v>
      </c>
      <c r="AY135" s="19" t="s">
        <v>178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185</v>
      </c>
      <c r="BM135" s="225" t="s">
        <v>698</v>
      </c>
    </row>
    <row r="136" s="2" customFormat="1" ht="16.5" customHeight="1">
      <c r="A136" s="40"/>
      <c r="B136" s="41"/>
      <c r="C136" s="214" t="s">
        <v>71</v>
      </c>
      <c r="D136" s="214" t="s">
        <v>180</v>
      </c>
      <c r="E136" s="215" t="s">
        <v>4281</v>
      </c>
      <c r="F136" s="216" t="s">
        <v>4282</v>
      </c>
      <c r="G136" s="217" t="s">
        <v>3301</v>
      </c>
      <c r="H136" s="218">
        <v>1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185</v>
      </c>
      <c r="AT136" s="225" t="s">
        <v>180</v>
      </c>
      <c r="AU136" s="225" t="s">
        <v>79</v>
      </c>
      <c r="AY136" s="19" t="s">
        <v>178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185</v>
      </c>
      <c r="BM136" s="225" t="s">
        <v>712</v>
      </c>
    </row>
    <row r="137" s="12" customFormat="1" ht="25.92" customHeight="1">
      <c r="A137" s="12"/>
      <c r="B137" s="198"/>
      <c r="C137" s="199"/>
      <c r="D137" s="200" t="s">
        <v>70</v>
      </c>
      <c r="E137" s="201" t="s">
        <v>3651</v>
      </c>
      <c r="F137" s="201" t="s">
        <v>4283</v>
      </c>
      <c r="G137" s="199"/>
      <c r="H137" s="199"/>
      <c r="I137" s="202"/>
      <c r="J137" s="203">
        <f>BK137</f>
        <v>0</v>
      </c>
      <c r="K137" s="199"/>
      <c r="L137" s="204"/>
      <c r="M137" s="205"/>
      <c r="N137" s="206"/>
      <c r="O137" s="206"/>
      <c r="P137" s="207">
        <f>SUM(P138:P147)</f>
        <v>0</v>
      </c>
      <c r="Q137" s="206"/>
      <c r="R137" s="207">
        <f>SUM(R138:R147)</f>
        <v>0</v>
      </c>
      <c r="S137" s="206"/>
      <c r="T137" s="208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79</v>
      </c>
      <c r="AT137" s="210" t="s">
        <v>70</v>
      </c>
      <c r="AU137" s="210" t="s">
        <v>71</v>
      </c>
      <c r="AY137" s="209" t="s">
        <v>178</v>
      </c>
      <c r="BK137" s="211">
        <f>SUM(BK138:BK147)</f>
        <v>0</v>
      </c>
    </row>
    <row r="138" s="2" customFormat="1" ht="16.5" customHeight="1">
      <c r="A138" s="40"/>
      <c r="B138" s="41"/>
      <c r="C138" s="214" t="s">
        <v>71</v>
      </c>
      <c r="D138" s="214" t="s">
        <v>180</v>
      </c>
      <c r="E138" s="215" t="s">
        <v>4284</v>
      </c>
      <c r="F138" s="216" t="s">
        <v>4285</v>
      </c>
      <c r="G138" s="217" t="s">
        <v>1882</v>
      </c>
      <c r="H138" s="218">
        <v>1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185</v>
      </c>
      <c r="AT138" s="225" t="s">
        <v>180</v>
      </c>
      <c r="AU138" s="225" t="s">
        <v>79</v>
      </c>
      <c r="AY138" s="19" t="s">
        <v>178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185</v>
      </c>
      <c r="BM138" s="225" t="s">
        <v>727</v>
      </c>
    </row>
    <row r="139" s="2" customFormat="1" ht="16.5" customHeight="1">
      <c r="A139" s="40"/>
      <c r="B139" s="41"/>
      <c r="C139" s="214" t="s">
        <v>71</v>
      </c>
      <c r="D139" s="214" t="s">
        <v>180</v>
      </c>
      <c r="E139" s="215" t="s">
        <v>4286</v>
      </c>
      <c r="F139" s="216" t="s">
        <v>4287</v>
      </c>
      <c r="G139" s="217" t="s">
        <v>1882</v>
      </c>
      <c r="H139" s="218">
        <v>0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185</v>
      </c>
      <c r="AT139" s="225" t="s">
        <v>180</v>
      </c>
      <c r="AU139" s="225" t="s">
        <v>79</v>
      </c>
      <c r="AY139" s="19" t="s">
        <v>178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185</v>
      </c>
      <c r="BM139" s="225" t="s">
        <v>744</v>
      </c>
    </row>
    <row r="140" s="2" customFormat="1" ht="16.5" customHeight="1">
      <c r="A140" s="40"/>
      <c r="B140" s="41"/>
      <c r="C140" s="214" t="s">
        <v>71</v>
      </c>
      <c r="D140" s="214" t="s">
        <v>180</v>
      </c>
      <c r="E140" s="215" t="s">
        <v>4288</v>
      </c>
      <c r="F140" s="216" t="s">
        <v>4289</v>
      </c>
      <c r="G140" s="217" t="s">
        <v>1882</v>
      </c>
      <c r="H140" s="218">
        <v>1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185</v>
      </c>
      <c r="AT140" s="225" t="s">
        <v>180</v>
      </c>
      <c r="AU140" s="225" t="s">
        <v>79</v>
      </c>
      <c r="AY140" s="19" t="s">
        <v>178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185</v>
      </c>
      <c r="BM140" s="225" t="s">
        <v>761</v>
      </c>
    </row>
    <row r="141" s="2" customFormat="1" ht="16.5" customHeight="1">
      <c r="A141" s="40"/>
      <c r="B141" s="41"/>
      <c r="C141" s="214" t="s">
        <v>71</v>
      </c>
      <c r="D141" s="214" t="s">
        <v>180</v>
      </c>
      <c r="E141" s="215" t="s">
        <v>4290</v>
      </c>
      <c r="F141" s="216" t="s">
        <v>4291</v>
      </c>
      <c r="G141" s="217" t="s">
        <v>1882</v>
      </c>
      <c r="H141" s="218">
        <v>1</v>
      </c>
      <c r="I141" s="219"/>
      <c r="J141" s="220">
        <f>ROUND(I141*H141,2)</f>
        <v>0</v>
      </c>
      <c r="K141" s="216" t="s">
        <v>19</v>
      </c>
      <c r="L141" s="46"/>
      <c r="M141" s="221" t="s">
        <v>19</v>
      </c>
      <c r="N141" s="222" t="s">
        <v>42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185</v>
      </c>
      <c r="AT141" s="225" t="s">
        <v>180</v>
      </c>
      <c r="AU141" s="225" t="s">
        <v>79</v>
      </c>
      <c r="AY141" s="19" t="s">
        <v>178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185</v>
      </c>
      <c r="BM141" s="225" t="s">
        <v>774</v>
      </c>
    </row>
    <row r="142" s="2" customFormat="1" ht="16.5" customHeight="1">
      <c r="A142" s="40"/>
      <c r="B142" s="41"/>
      <c r="C142" s="214" t="s">
        <v>71</v>
      </c>
      <c r="D142" s="214" t="s">
        <v>180</v>
      </c>
      <c r="E142" s="215" t="s">
        <v>4292</v>
      </c>
      <c r="F142" s="216" t="s">
        <v>4293</v>
      </c>
      <c r="G142" s="217" t="s">
        <v>1882</v>
      </c>
      <c r="H142" s="218">
        <v>1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185</v>
      </c>
      <c r="AT142" s="225" t="s">
        <v>180</v>
      </c>
      <c r="AU142" s="225" t="s">
        <v>79</v>
      </c>
      <c r="AY142" s="19" t="s">
        <v>178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185</v>
      </c>
      <c r="BM142" s="225" t="s">
        <v>787</v>
      </c>
    </row>
    <row r="143" s="2" customFormat="1" ht="16.5" customHeight="1">
      <c r="A143" s="40"/>
      <c r="B143" s="41"/>
      <c r="C143" s="214" t="s">
        <v>71</v>
      </c>
      <c r="D143" s="214" t="s">
        <v>180</v>
      </c>
      <c r="E143" s="215" t="s">
        <v>4294</v>
      </c>
      <c r="F143" s="216" t="s">
        <v>4295</v>
      </c>
      <c r="G143" s="217" t="s">
        <v>1882</v>
      </c>
      <c r="H143" s="218">
        <v>0</v>
      </c>
      <c r="I143" s="219"/>
      <c r="J143" s="220">
        <f>ROUND(I143*H143,2)</f>
        <v>0</v>
      </c>
      <c r="K143" s="216" t="s">
        <v>19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185</v>
      </c>
      <c r="AT143" s="225" t="s">
        <v>180</v>
      </c>
      <c r="AU143" s="225" t="s">
        <v>79</v>
      </c>
      <c r="AY143" s="19" t="s">
        <v>178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185</v>
      </c>
      <c r="BM143" s="225" t="s">
        <v>798</v>
      </c>
    </row>
    <row r="144" s="2" customFormat="1" ht="16.5" customHeight="1">
      <c r="A144" s="40"/>
      <c r="B144" s="41"/>
      <c r="C144" s="214" t="s">
        <v>71</v>
      </c>
      <c r="D144" s="214" t="s">
        <v>180</v>
      </c>
      <c r="E144" s="215" t="s">
        <v>4296</v>
      </c>
      <c r="F144" s="216" t="s">
        <v>4297</v>
      </c>
      <c r="G144" s="217" t="s">
        <v>1882</v>
      </c>
      <c r="H144" s="218">
        <v>0</v>
      </c>
      <c r="I144" s="219"/>
      <c r="J144" s="220">
        <f>ROUND(I144*H144,2)</f>
        <v>0</v>
      </c>
      <c r="K144" s="216" t="s">
        <v>19</v>
      </c>
      <c r="L144" s="46"/>
      <c r="M144" s="221" t="s">
        <v>19</v>
      </c>
      <c r="N144" s="222" t="s">
        <v>42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185</v>
      </c>
      <c r="AT144" s="225" t="s">
        <v>180</v>
      </c>
      <c r="AU144" s="225" t="s">
        <v>79</v>
      </c>
      <c r="AY144" s="19" t="s">
        <v>178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185</v>
      </c>
      <c r="BM144" s="225" t="s">
        <v>810</v>
      </c>
    </row>
    <row r="145" s="2" customFormat="1" ht="16.5" customHeight="1">
      <c r="A145" s="40"/>
      <c r="B145" s="41"/>
      <c r="C145" s="214" t="s">
        <v>71</v>
      </c>
      <c r="D145" s="214" t="s">
        <v>180</v>
      </c>
      <c r="E145" s="215" t="s">
        <v>4298</v>
      </c>
      <c r="F145" s="216" t="s">
        <v>4299</v>
      </c>
      <c r="G145" s="217" t="s">
        <v>1882</v>
      </c>
      <c r="H145" s="218">
        <v>0</v>
      </c>
      <c r="I145" s="219"/>
      <c r="J145" s="220">
        <f>ROUND(I145*H145,2)</f>
        <v>0</v>
      </c>
      <c r="K145" s="216" t="s">
        <v>19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185</v>
      </c>
      <c r="AT145" s="225" t="s">
        <v>180</v>
      </c>
      <c r="AU145" s="225" t="s">
        <v>79</v>
      </c>
      <c r="AY145" s="19" t="s">
        <v>178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185</v>
      </c>
      <c r="BM145" s="225" t="s">
        <v>821</v>
      </c>
    </row>
    <row r="146" s="2" customFormat="1" ht="16.5" customHeight="1">
      <c r="A146" s="40"/>
      <c r="B146" s="41"/>
      <c r="C146" s="214" t="s">
        <v>71</v>
      </c>
      <c r="D146" s="214" t="s">
        <v>180</v>
      </c>
      <c r="E146" s="215" t="s">
        <v>4300</v>
      </c>
      <c r="F146" s="216" t="s">
        <v>4301</v>
      </c>
      <c r="G146" s="217" t="s">
        <v>1882</v>
      </c>
      <c r="H146" s="218">
        <v>1</v>
      </c>
      <c r="I146" s="219"/>
      <c r="J146" s="220">
        <f>ROUND(I146*H146,2)</f>
        <v>0</v>
      </c>
      <c r="K146" s="216" t="s">
        <v>19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185</v>
      </c>
      <c r="AT146" s="225" t="s">
        <v>180</v>
      </c>
      <c r="AU146" s="225" t="s">
        <v>79</v>
      </c>
      <c r="AY146" s="19" t="s">
        <v>178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185</v>
      </c>
      <c r="BM146" s="225" t="s">
        <v>831</v>
      </c>
    </row>
    <row r="147" s="2" customFormat="1" ht="16.5" customHeight="1">
      <c r="A147" s="40"/>
      <c r="B147" s="41"/>
      <c r="C147" s="214" t="s">
        <v>71</v>
      </c>
      <c r="D147" s="214" t="s">
        <v>180</v>
      </c>
      <c r="E147" s="215" t="s">
        <v>4302</v>
      </c>
      <c r="F147" s="216" t="s">
        <v>4303</v>
      </c>
      <c r="G147" s="217" t="s">
        <v>1882</v>
      </c>
      <c r="H147" s="218">
        <v>1</v>
      </c>
      <c r="I147" s="219"/>
      <c r="J147" s="220">
        <f>ROUND(I147*H147,2)</f>
        <v>0</v>
      </c>
      <c r="K147" s="216" t="s">
        <v>19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185</v>
      </c>
      <c r="AT147" s="225" t="s">
        <v>180</v>
      </c>
      <c r="AU147" s="225" t="s">
        <v>79</v>
      </c>
      <c r="AY147" s="19" t="s">
        <v>178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185</v>
      </c>
      <c r="BM147" s="225" t="s">
        <v>841</v>
      </c>
    </row>
    <row r="148" s="12" customFormat="1" ht="25.92" customHeight="1">
      <c r="A148" s="12"/>
      <c r="B148" s="198"/>
      <c r="C148" s="199"/>
      <c r="D148" s="200" t="s">
        <v>70</v>
      </c>
      <c r="E148" s="201" t="s">
        <v>3653</v>
      </c>
      <c r="F148" s="201" t="s">
        <v>4304</v>
      </c>
      <c r="G148" s="199"/>
      <c r="H148" s="199"/>
      <c r="I148" s="202"/>
      <c r="J148" s="203">
        <f>BK148</f>
        <v>0</v>
      </c>
      <c r="K148" s="199"/>
      <c r="L148" s="204"/>
      <c r="M148" s="205"/>
      <c r="N148" s="206"/>
      <c r="O148" s="206"/>
      <c r="P148" s="207">
        <f>SUM(P149:P158)</f>
        <v>0</v>
      </c>
      <c r="Q148" s="206"/>
      <c r="R148" s="207">
        <f>SUM(R149:R158)</f>
        <v>0</v>
      </c>
      <c r="S148" s="206"/>
      <c r="T148" s="208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79</v>
      </c>
      <c r="AT148" s="210" t="s">
        <v>70</v>
      </c>
      <c r="AU148" s="210" t="s">
        <v>71</v>
      </c>
      <c r="AY148" s="209" t="s">
        <v>178</v>
      </c>
      <c r="BK148" s="211">
        <f>SUM(BK149:BK158)</f>
        <v>0</v>
      </c>
    </row>
    <row r="149" s="2" customFormat="1" ht="16.5" customHeight="1">
      <c r="A149" s="40"/>
      <c r="B149" s="41"/>
      <c r="C149" s="214" t="s">
        <v>71</v>
      </c>
      <c r="D149" s="214" t="s">
        <v>180</v>
      </c>
      <c r="E149" s="215" t="s">
        <v>4305</v>
      </c>
      <c r="F149" s="216" t="s">
        <v>4306</v>
      </c>
      <c r="G149" s="217" t="s">
        <v>3301</v>
      </c>
      <c r="H149" s="218">
        <v>1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185</v>
      </c>
      <c r="AT149" s="225" t="s">
        <v>180</v>
      </c>
      <c r="AU149" s="225" t="s">
        <v>79</v>
      </c>
      <c r="AY149" s="19" t="s">
        <v>178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185</v>
      </c>
      <c r="BM149" s="225" t="s">
        <v>852</v>
      </c>
    </row>
    <row r="150" s="2" customFormat="1" ht="16.5" customHeight="1">
      <c r="A150" s="40"/>
      <c r="B150" s="41"/>
      <c r="C150" s="214" t="s">
        <v>71</v>
      </c>
      <c r="D150" s="214" t="s">
        <v>180</v>
      </c>
      <c r="E150" s="215" t="s">
        <v>4307</v>
      </c>
      <c r="F150" s="216" t="s">
        <v>4308</v>
      </c>
      <c r="G150" s="217" t="s">
        <v>3301</v>
      </c>
      <c r="H150" s="218">
        <v>1</v>
      </c>
      <c r="I150" s="219"/>
      <c r="J150" s="220">
        <f>ROUND(I150*H150,2)</f>
        <v>0</v>
      </c>
      <c r="K150" s="216" t="s">
        <v>19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185</v>
      </c>
      <c r="AT150" s="225" t="s">
        <v>180</v>
      </c>
      <c r="AU150" s="225" t="s">
        <v>79</v>
      </c>
      <c r="AY150" s="19" t="s">
        <v>178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185</v>
      </c>
      <c r="BM150" s="225" t="s">
        <v>868</v>
      </c>
    </row>
    <row r="151" s="2" customFormat="1" ht="16.5" customHeight="1">
      <c r="A151" s="40"/>
      <c r="B151" s="41"/>
      <c r="C151" s="214" t="s">
        <v>71</v>
      </c>
      <c r="D151" s="214" t="s">
        <v>180</v>
      </c>
      <c r="E151" s="215" t="s">
        <v>4309</v>
      </c>
      <c r="F151" s="216" t="s">
        <v>4293</v>
      </c>
      <c r="G151" s="217" t="s">
        <v>3301</v>
      </c>
      <c r="H151" s="218">
        <v>1</v>
      </c>
      <c r="I151" s="219"/>
      <c r="J151" s="220">
        <f>ROUND(I151*H151,2)</f>
        <v>0</v>
      </c>
      <c r="K151" s="216" t="s">
        <v>19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185</v>
      </c>
      <c r="AT151" s="225" t="s">
        <v>180</v>
      </c>
      <c r="AU151" s="225" t="s">
        <v>79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185</v>
      </c>
      <c r="BM151" s="225" t="s">
        <v>880</v>
      </c>
    </row>
    <row r="152" s="2" customFormat="1" ht="16.5" customHeight="1">
      <c r="A152" s="40"/>
      <c r="B152" s="41"/>
      <c r="C152" s="214" t="s">
        <v>71</v>
      </c>
      <c r="D152" s="214" t="s">
        <v>180</v>
      </c>
      <c r="E152" s="215" t="s">
        <v>4310</v>
      </c>
      <c r="F152" s="216" t="s">
        <v>4295</v>
      </c>
      <c r="G152" s="217" t="s">
        <v>3301</v>
      </c>
      <c r="H152" s="218">
        <v>0</v>
      </c>
      <c r="I152" s="219"/>
      <c r="J152" s="220">
        <f>ROUND(I152*H152,2)</f>
        <v>0</v>
      </c>
      <c r="K152" s="216" t="s">
        <v>19</v>
      </c>
      <c r="L152" s="46"/>
      <c r="M152" s="221" t="s">
        <v>19</v>
      </c>
      <c r="N152" s="222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185</v>
      </c>
      <c r="AT152" s="225" t="s">
        <v>180</v>
      </c>
      <c r="AU152" s="225" t="s">
        <v>79</v>
      </c>
      <c r="AY152" s="19" t="s">
        <v>178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185</v>
      </c>
      <c r="BM152" s="225" t="s">
        <v>890</v>
      </c>
    </row>
    <row r="153" s="2" customFormat="1" ht="16.5" customHeight="1">
      <c r="A153" s="40"/>
      <c r="B153" s="41"/>
      <c r="C153" s="214" t="s">
        <v>71</v>
      </c>
      <c r="D153" s="214" t="s">
        <v>180</v>
      </c>
      <c r="E153" s="215" t="s">
        <v>4311</v>
      </c>
      <c r="F153" s="216" t="s">
        <v>4297</v>
      </c>
      <c r="G153" s="217" t="s">
        <v>3301</v>
      </c>
      <c r="H153" s="218">
        <v>0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185</v>
      </c>
      <c r="AT153" s="225" t="s">
        <v>180</v>
      </c>
      <c r="AU153" s="225" t="s">
        <v>79</v>
      </c>
      <c r="AY153" s="19" t="s">
        <v>178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185</v>
      </c>
      <c r="BM153" s="225" t="s">
        <v>908</v>
      </c>
    </row>
    <row r="154" s="2" customFormat="1" ht="16.5" customHeight="1">
      <c r="A154" s="40"/>
      <c r="B154" s="41"/>
      <c r="C154" s="214" t="s">
        <v>71</v>
      </c>
      <c r="D154" s="214" t="s">
        <v>180</v>
      </c>
      <c r="E154" s="215" t="s">
        <v>4312</v>
      </c>
      <c r="F154" s="216" t="s">
        <v>4313</v>
      </c>
      <c r="G154" s="217" t="s">
        <v>3301</v>
      </c>
      <c r="H154" s="218">
        <v>0</v>
      </c>
      <c r="I154" s="219"/>
      <c r="J154" s="220">
        <f>ROUND(I154*H154,2)</f>
        <v>0</v>
      </c>
      <c r="K154" s="216" t="s">
        <v>19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185</v>
      </c>
      <c r="AT154" s="225" t="s">
        <v>180</v>
      </c>
      <c r="AU154" s="225" t="s">
        <v>79</v>
      </c>
      <c r="AY154" s="19" t="s">
        <v>178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185</v>
      </c>
      <c r="BM154" s="225" t="s">
        <v>921</v>
      </c>
    </row>
    <row r="155" s="2" customFormat="1" ht="16.5" customHeight="1">
      <c r="A155" s="40"/>
      <c r="B155" s="41"/>
      <c r="C155" s="214" t="s">
        <v>71</v>
      </c>
      <c r="D155" s="214" t="s">
        <v>180</v>
      </c>
      <c r="E155" s="215" t="s">
        <v>4314</v>
      </c>
      <c r="F155" s="216" t="s">
        <v>4315</v>
      </c>
      <c r="G155" s="217" t="s">
        <v>3301</v>
      </c>
      <c r="H155" s="218">
        <v>1</v>
      </c>
      <c r="I155" s="219"/>
      <c r="J155" s="220">
        <f>ROUND(I155*H155,2)</f>
        <v>0</v>
      </c>
      <c r="K155" s="216" t="s">
        <v>19</v>
      </c>
      <c r="L155" s="46"/>
      <c r="M155" s="221" t="s">
        <v>19</v>
      </c>
      <c r="N155" s="222" t="s">
        <v>42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185</v>
      </c>
      <c r="AT155" s="225" t="s">
        <v>180</v>
      </c>
      <c r="AU155" s="225" t="s">
        <v>79</v>
      </c>
      <c r="AY155" s="19" t="s">
        <v>178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185</v>
      </c>
      <c r="BM155" s="225" t="s">
        <v>936</v>
      </c>
    </row>
    <row r="156" s="2" customFormat="1" ht="16.5" customHeight="1">
      <c r="A156" s="40"/>
      <c r="B156" s="41"/>
      <c r="C156" s="214" t="s">
        <v>71</v>
      </c>
      <c r="D156" s="214" t="s">
        <v>180</v>
      </c>
      <c r="E156" s="215" t="s">
        <v>4316</v>
      </c>
      <c r="F156" s="216" t="s">
        <v>4317</v>
      </c>
      <c r="G156" s="217" t="s">
        <v>3301</v>
      </c>
      <c r="H156" s="218">
        <v>1</v>
      </c>
      <c r="I156" s="219"/>
      <c r="J156" s="220">
        <f>ROUND(I156*H156,2)</f>
        <v>0</v>
      </c>
      <c r="K156" s="216" t="s">
        <v>19</v>
      </c>
      <c r="L156" s="46"/>
      <c r="M156" s="221" t="s">
        <v>19</v>
      </c>
      <c r="N156" s="222" t="s">
        <v>42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185</v>
      </c>
      <c r="AT156" s="225" t="s">
        <v>180</v>
      </c>
      <c r="AU156" s="225" t="s">
        <v>79</v>
      </c>
      <c r="AY156" s="19" t="s">
        <v>178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185</v>
      </c>
      <c r="BM156" s="225" t="s">
        <v>947</v>
      </c>
    </row>
    <row r="157" s="2" customFormat="1" ht="16.5" customHeight="1">
      <c r="A157" s="40"/>
      <c r="B157" s="41"/>
      <c r="C157" s="214" t="s">
        <v>71</v>
      </c>
      <c r="D157" s="214" t="s">
        <v>180</v>
      </c>
      <c r="E157" s="215" t="s">
        <v>4318</v>
      </c>
      <c r="F157" s="216" t="s">
        <v>4319</v>
      </c>
      <c r="G157" s="217" t="s">
        <v>3301</v>
      </c>
      <c r="H157" s="218">
        <v>1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185</v>
      </c>
      <c r="AT157" s="225" t="s">
        <v>180</v>
      </c>
      <c r="AU157" s="225" t="s">
        <v>79</v>
      </c>
      <c r="AY157" s="19" t="s">
        <v>178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185</v>
      </c>
      <c r="BM157" s="225" t="s">
        <v>956</v>
      </c>
    </row>
    <row r="158" s="2" customFormat="1" ht="16.5" customHeight="1">
      <c r="A158" s="40"/>
      <c r="B158" s="41"/>
      <c r="C158" s="214" t="s">
        <v>71</v>
      </c>
      <c r="D158" s="214" t="s">
        <v>180</v>
      </c>
      <c r="E158" s="215" t="s">
        <v>4320</v>
      </c>
      <c r="F158" s="216" t="s">
        <v>4321</v>
      </c>
      <c r="G158" s="217" t="s">
        <v>3301</v>
      </c>
      <c r="H158" s="218">
        <v>1</v>
      </c>
      <c r="I158" s="219"/>
      <c r="J158" s="220">
        <f>ROUND(I158*H158,2)</f>
        <v>0</v>
      </c>
      <c r="K158" s="216" t="s">
        <v>19</v>
      </c>
      <c r="L158" s="46"/>
      <c r="M158" s="221" t="s">
        <v>19</v>
      </c>
      <c r="N158" s="222" t="s">
        <v>42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185</v>
      </c>
      <c r="AT158" s="225" t="s">
        <v>180</v>
      </c>
      <c r="AU158" s="225" t="s">
        <v>79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185</v>
      </c>
      <c r="BM158" s="225" t="s">
        <v>967</v>
      </c>
    </row>
    <row r="159" s="12" customFormat="1" ht="25.92" customHeight="1">
      <c r="A159" s="12"/>
      <c r="B159" s="198"/>
      <c r="C159" s="199"/>
      <c r="D159" s="200" t="s">
        <v>70</v>
      </c>
      <c r="E159" s="201" t="s">
        <v>3659</v>
      </c>
      <c r="F159" s="201" t="s">
        <v>4322</v>
      </c>
      <c r="G159" s="199"/>
      <c r="H159" s="199"/>
      <c r="I159" s="202"/>
      <c r="J159" s="203">
        <f>BK159</f>
        <v>0</v>
      </c>
      <c r="K159" s="199"/>
      <c r="L159" s="204"/>
      <c r="M159" s="205"/>
      <c r="N159" s="206"/>
      <c r="O159" s="206"/>
      <c r="P159" s="207">
        <f>SUM(P160:P164)</f>
        <v>0</v>
      </c>
      <c r="Q159" s="206"/>
      <c r="R159" s="207">
        <f>SUM(R160:R164)</f>
        <v>0</v>
      </c>
      <c r="S159" s="206"/>
      <c r="T159" s="208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79</v>
      </c>
      <c r="AT159" s="210" t="s">
        <v>70</v>
      </c>
      <c r="AU159" s="210" t="s">
        <v>71</v>
      </c>
      <c r="AY159" s="209" t="s">
        <v>178</v>
      </c>
      <c r="BK159" s="211">
        <f>SUM(BK160:BK164)</f>
        <v>0</v>
      </c>
    </row>
    <row r="160" s="2" customFormat="1" ht="16.5" customHeight="1">
      <c r="A160" s="40"/>
      <c r="B160" s="41"/>
      <c r="C160" s="214" t="s">
        <v>71</v>
      </c>
      <c r="D160" s="214" t="s">
        <v>180</v>
      </c>
      <c r="E160" s="215" t="s">
        <v>4323</v>
      </c>
      <c r="F160" s="216" t="s">
        <v>4324</v>
      </c>
      <c r="G160" s="217" t="s">
        <v>3301</v>
      </c>
      <c r="H160" s="218">
        <v>1</v>
      </c>
      <c r="I160" s="219"/>
      <c r="J160" s="220">
        <f>ROUND(I160*H160,2)</f>
        <v>0</v>
      </c>
      <c r="K160" s="216" t="s">
        <v>19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185</v>
      </c>
      <c r="AT160" s="225" t="s">
        <v>180</v>
      </c>
      <c r="AU160" s="225" t="s">
        <v>79</v>
      </c>
      <c r="AY160" s="19" t="s">
        <v>178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185</v>
      </c>
      <c r="BM160" s="225" t="s">
        <v>976</v>
      </c>
    </row>
    <row r="161" s="2" customFormat="1" ht="16.5" customHeight="1">
      <c r="A161" s="40"/>
      <c r="B161" s="41"/>
      <c r="C161" s="214" t="s">
        <v>71</v>
      </c>
      <c r="D161" s="214" t="s">
        <v>180</v>
      </c>
      <c r="E161" s="215" t="s">
        <v>4325</v>
      </c>
      <c r="F161" s="216" t="s">
        <v>4326</v>
      </c>
      <c r="G161" s="217" t="s">
        <v>3301</v>
      </c>
      <c r="H161" s="218">
        <v>1</v>
      </c>
      <c r="I161" s="219"/>
      <c r="J161" s="220">
        <f>ROUND(I161*H161,2)</f>
        <v>0</v>
      </c>
      <c r="K161" s="216" t="s">
        <v>19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185</v>
      </c>
      <c r="AT161" s="225" t="s">
        <v>180</v>
      </c>
      <c r="AU161" s="225" t="s">
        <v>79</v>
      </c>
      <c r="AY161" s="19" t="s">
        <v>178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185</v>
      </c>
      <c r="BM161" s="225" t="s">
        <v>990</v>
      </c>
    </row>
    <row r="162" s="2" customFormat="1" ht="16.5" customHeight="1">
      <c r="A162" s="40"/>
      <c r="B162" s="41"/>
      <c r="C162" s="214" t="s">
        <v>71</v>
      </c>
      <c r="D162" s="214" t="s">
        <v>180</v>
      </c>
      <c r="E162" s="215" t="s">
        <v>4327</v>
      </c>
      <c r="F162" s="216" t="s">
        <v>4328</v>
      </c>
      <c r="G162" s="217" t="s">
        <v>3301</v>
      </c>
      <c r="H162" s="218">
        <v>1</v>
      </c>
      <c r="I162" s="219"/>
      <c r="J162" s="220">
        <f>ROUND(I162*H162,2)</f>
        <v>0</v>
      </c>
      <c r="K162" s="216" t="s">
        <v>19</v>
      </c>
      <c r="L162" s="46"/>
      <c r="M162" s="221" t="s">
        <v>19</v>
      </c>
      <c r="N162" s="222" t="s">
        <v>42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185</v>
      </c>
      <c r="AT162" s="225" t="s">
        <v>180</v>
      </c>
      <c r="AU162" s="225" t="s">
        <v>79</v>
      </c>
      <c r="AY162" s="19" t="s">
        <v>178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185</v>
      </c>
      <c r="BM162" s="225" t="s">
        <v>999</v>
      </c>
    </row>
    <row r="163" s="2" customFormat="1" ht="16.5" customHeight="1">
      <c r="A163" s="40"/>
      <c r="B163" s="41"/>
      <c r="C163" s="214" t="s">
        <v>71</v>
      </c>
      <c r="D163" s="214" t="s">
        <v>180</v>
      </c>
      <c r="E163" s="215" t="s">
        <v>4329</v>
      </c>
      <c r="F163" s="216" t="s">
        <v>4330</v>
      </c>
      <c r="G163" s="217" t="s">
        <v>3301</v>
      </c>
      <c r="H163" s="218">
        <v>1</v>
      </c>
      <c r="I163" s="219"/>
      <c r="J163" s="220">
        <f>ROUND(I163*H163,2)</f>
        <v>0</v>
      </c>
      <c r="K163" s="216" t="s">
        <v>19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185</v>
      </c>
      <c r="AT163" s="225" t="s">
        <v>180</v>
      </c>
      <c r="AU163" s="225" t="s">
        <v>79</v>
      </c>
      <c r="AY163" s="19" t="s">
        <v>178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185</v>
      </c>
      <c r="BM163" s="225" t="s">
        <v>1010</v>
      </c>
    </row>
    <row r="164" s="2" customFormat="1" ht="16.5" customHeight="1">
      <c r="A164" s="40"/>
      <c r="B164" s="41"/>
      <c r="C164" s="214" t="s">
        <v>71</v>
      </c>
      <c r="D164" s="214" t="s">
        <v>180</v>
      </c>
      <c r="E164" s="215" t="s">
        <v>4331</v>
      </c>
      <c r="F164" s="216" t="s">
        <v>4332</v>
      </c>
      <c r="G164" s="217" t="s">
        <v>3301</v>
      </c>
      <c r="H164" s="218">
        <v>1</v>
      </c>
      <c r="I164" s="219"/>
      <c r="J164" s="220">
        <f>ROUND(I164*H164,2)</f>
        <v>0</v>
      </c>
      <c r="K164" s="216" t="s">
        <v>19</v>
      </c>
      <c r="L164" s="46"/>
      <c r="M164" s="280" t="s">
        <v>19</v>
      </c>
      <c r="N164" s="281" t="s">
        <v>42</v>
      </c>
      <c r="O164" s="278"/>
      <c r="P164" s="282">
        <f>O164*H164</f>
        <v>0</v>
      </c>
      <c r="Q164" s="282">
        <v>0</v>
      </c>
      <c r="R164" s="282">
        <f>Q164*H164</f>
        <v>0</v>
      </c>
      <c r="S164" s="282">
        <v>0</v>
      </c>
      <c r="T164" s="28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185</v>
      </c>
      <c r="AT164" s="225" t="s">
        <v>180</v>
      </c>
      <c r="AU164" s="225" t="s">
        <v>79</v>
      </c>
      <c r="AY164" s="19" t="s">
        <v>178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185</v>
      </c>
      <c r="BM164" s="225" t="s">
        <v>1024</v>
      </c>
    </row>
    <row r="165" s="2" customFormat="1" ht="6.96" customHeight="1">
      <c r="A165" s="40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x8A5u97wtwK3iyLYoZ0h4DF9M6yar7S4P6IfI2NBQGv6GvH+/fr/Z3f3lIv0qPq5wV4//e0nZxGbf8lehYdGGQ==" hashValue="V9hlReVEJ4/KU9Jpwv7ToZmlLq8UZVynlWUH9YRYviBzpJyfag3tctNM54IwbamIsos/tQ3pcz80lltju4HV6w==" algorithmName="SHA-512" password="C75F"/>
  <autoFilter ref="C86:K16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4333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27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Fplan projekty a stavby s. r. 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ROUND((SUM(BE81:BE96)),  2)</f>
        <v>0</v>
      </c>
      <c r="G33" s="40"/>
      <c r="H33" s="40"/>
      <c r="I33" s="159">
        <v>0.20999999999999999</v>
      </c>
      <c r="J33" s="158">
        <f>ROUND(((SUM(BE81:BE96))*I33),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ROUND((SUM(BF81:BF96)),  2)</f>
        <v>0</v>
      </c>
      <c r="G34" s="40"/>
      <c r="H34" s="40"/>
      <c r="I34" s="159">
        <v>0.12</v>
      </c>
      <c r="J34" s="158">
        <f>ROUND(((SUM(BF81:BF96))*I34),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ROUND((SUM(BG81:BG96)),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ROUND((SUM(BH81:BH96)),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ROUND((SUM(BI81:BI96)),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01.4.g - FVE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148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4334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163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Nová budova pečovatelské služby FCHL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01.4.g - FVE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11. 12. 2023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>Fplan projekty a stavby s. r. o.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164</v>
      </c>
      <c r="D80" s="190" t="s">
        <v>56</v>
      </c>
      <c r="E80" s="190" t="s">
        <v>52</v>
      </c>
      <c r="F80" s="190" t="s">
        <v>53</v>
      </c>
      <c r="G80" s="190" t="s">
        <v>165</v>
      </c>
      <c r="H80" s="190" t="s">
        <v>166</v>
      </c>
      <c r="I80" s="190" t="s">
        <v>167</v>
      </c>
      <c r="J80" s="190" t="s">
        <v>136</v>
      </c>
      <c r="K80" s="191" t="s">
        <v>168</v>
      </c>
      <c r="L80" s="192"/>
      <c r="M80" s="94" t="s">
        <v>19</v>
      </c>
      <c r="N80" s="95" t="s">
        <v>41</v>
      </c>
      <c r="O80" s="95" t="s">
        <v>169</v>
      </c>
      <c r="P80" s="95" t="s">
        <v>170</v>
      </c>
      <c r="Q80" s="95" t="s">
        <v>171</v>
      </c>
      <c r="R80" s="95" t="s">
        <v>172</v>
      </c>
      <c r="S80" s="95" t="s">
        <v>173</v>
      </c>
      <c r="T80" s="96" t="s">
        <v>174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175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137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70</v>
      </c>
      <c r="E82" s="201" t="s">
        <v>1216</v>
      </c>
      <c r="F82" s="201" t="s">
        <v>1217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81</v>
      </c>
      <c r="AT82" s="210" t="s">
        <v>70</v>
      </c>
      <c r="AU82" s="210" t="s">
        <v>71</v>
      </c>
      <c r="AY82" s="209" t="s">
        <v>178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70</v>
      </c>
      <c r="E83" s="212" t="s">
        <v>4335</v>
      </c>
      <c r="F83" s="212" t="s">
        <v>4336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SUM(P84:P96)</f>
        <v>0</v>
      </c>
      <c r="Q83" s="206"/>
      <c r="R83" s="207">
        <f>SUM(R84:R96)</f>
        <v>0</v>
      </c>
      <c r="S83" s="206"/>
      <c r="T83" s="208">
        <f>SUM(T84:T96)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81</v>
      </c>
      <c r="AT83" s="210" t="s">
        <v>70</v>
      </c>
      <c r="AU83" s="210" t="s">
        <v>79</v>
      </c>
      <c r="AY83" s="209" t="s">
        <v>178</v>
      </c>
      <c r="BK83" s="211">
        <f>SUM(BK84:BK96)</f>
        <v>0</v>
      </c>
    </row>
    <row r="84" s="2" customFormat="1" ht="16.5" customHeight="1">
      <c r="A84" s="40"/>
      <c r="B84" s="41"/>
      <c r="C84" s="214" t="s">
        <v>79</v>
      </c>
      <c r="D84" s="214" t="s">
        <v>180</v>
      </c>
      <c r="E84" s="215" t="s">
        <v>4337</v>
      </c>
      <c r="F84" s="216" t="s">
        <v>4338</v>
      </c>
      <c r="G84" s="217" t="s">
        <v>19</v>
      </c>
      <c r="H84" s="218">
        <v>55</v>
      </c>
      <c r="I84" s="219"/>
      <c r="J84" s="220">
        <f>ROUND(I84*H84,2)</f>
        <v>0</v>
      </c>
      <c r="K84" s="216" t="s">
        <v>19</v>
      </c>
      <c r="L84" s="46"/>
      <c r="M84" s="221" t="s">
        <v>19</v>
      </c>
      <c r="N84" s="222" t="s">
        <v>42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185</v>
      </c>
      <c r="AT84" s="225" t="s">
        <v>180</v>
      </c>
      <c r="AU84" s="225" t="s">
        <v>81</v>
      </c>
      <c r="AY84" s="19" t="s">
        <v>178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79</v>
      </c>
      <c r="BK84" s="226">
        <f>ROUND(I84*H84,2)</f>
        <v>0</v>
      </c>
      <c r="BL84" s="19" t="s">
        <v>185</v>
      </c>
      <c r="BM84" s="225" t="s">
        <v>81</v>
      </c>
    </row>
    <row r="85" s="2" customFormat="1" ht="16.5" customHeight="1">
      <c r="A85" s="40"/>
      <c r="B85" s="41"/>
      <c r="C85" s="214" t="s">
        <v>81</v>
      </c>
      <c r="D85" s="214" t="s">
        <v>180</v>
      </c>
      <c r="E85" s="215" t="s">
        <v>4339</v>
      </c>
      <c r="F85" s="216" t="s">
        <v>4340</v>
      </c>
      <c r="G85" s="217" t="s">
        <v>19</v>
      </c>
      <c r="H85" s="218">
        <v>312</v>
      </c>
      <c r="I85" s="219"/>
      <c r="J85" s="220">
        <f>ROUND(I85*H85,2)</f>
        <v>0</v>
      </c>
      <c r="K85" s="216" t="s">
        <v>19</v>
      </c>
      <c r="L85" s="46"/>
      <c r="M85" s="221" t="s">
        <v>19</v>
      </c>
      <c r="N85" s="222" t="s">
        <v>42</v>
      </c>
      <c r="O85" s="86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5" t="s">
        <v>185</v>
      </c>
      <c r="AT85" s="225" t="s">
        <v>180</v>
      </c>
      <c r="AU85" s="225" t="s">
        <v>81</v>
      </c>
      <c r="AY85" s="19" t="s">
        <v>178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9" t="s">
        <v>79</v>
      </c>
      <c r="BK85" s="226">
        <f>ROUND(I85*H85,2)</f>
        <v>0</v>
      </c>
      <c r="BL85" s="19" t="s">
        <v>185</v>
      </c>
      <c r="BM85" s="225" t="s">
        <v>185</v>
      </c>
    </row>
    <row r="86" s="2" customFormat="1" ht="16.5" customHeight="1">
      <c r="A86" s="40"/>
      <c r="B86" s="41"/>
      <c r="C86" s="214" t="s">
        <v>197</v>
      </c>
      <c r="D86" s="214" t="s">
        <v>180</v>
      </c>
      <c r="E86" s="215" t="s">
        <v>4341</v>
      </c>
      <c r="F86" s="216" t="s">
        <v>4342</v>
      </c>
      <c r="G86" s="217" t="s">
        <v>19</v>
      </c>
      <c r="H86" s="218">
        <v>1</v>
      </c>
      <c r="I86" s="219"/>
      <c r="J86" s="220">
        <f>ROUND(I86*H86,2)</f>
        <v>0</v>
      </c>
      <c r="K86" s="216" t="s">
        <v>19</v>
      </c>
      <c r="L86" s="46"/>
      <c r="M86" s="221" t="s">
        <v>19</v>
      </c>
      <c r="N86" s="222" t="s">
        <v>42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185</v>
      </c>
      <c r="AT86" s="225" t="s">
        <v>180</v>
      </c>
      <c r="AU86" s="225" t="s">
        <v>81</v>
      </c>
      <c r="AY86" s="19" t="s">
        <v>178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79</v>
      </c>
      <c r="BK86" s="226">
        <f>ROUND(I86*H86,2)</f>
        <v>0</v>
      </c>
      <c r="BL86" s="19" t="s">
        <v>185</v>
      </c>
      <c r="BM86" s="225" t="s">
        <v>222</v>
      </c>
    </row>
    <row r="87" s="2" customFormat="1" ht="16.5" customHeight="1">
      <c r="A87" s="40"/>
      <c r="B87" s="41"/>
      <c r="C87" s="214" t="s">
        <v>185</v>
      </c>
      <c r="D87" s="214" t="s">
        <v>180</v>
      </c>
      <c r="E87" s="215" t="s">
        <v>4343</v>
      </c>
      <c r="F87" s="216" t="s">
        <v>4344</v>
      </c>
      <c r="G87" s="217" t="s">
        <v>19</v>
      </c>
      <c r="H87" s="218">
        <v>1</v>
      </c>
      <c r="I87" s="219"/>
      <c r="J87" s="220">
        <f>ROUND(I87*H87,2)</f>
        <v>0</v>
      </c>
      <c r="K87" s="216" t="s">
        <v>19</v>
      </c>
      <c r="L87" s="46"/>
      <c r="M87" s="221" t="s">
        <v>19</v>
      </c>
      <c r="N87" s="222" t="s">
        <v>42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185</v>
      </c>
      <c r="AT87" s="225" t="s">
        <v>180</v>
      </c>
      <c r="AU87" s="225" t="s">
        <v>81</v>
      </c>
      <c r="AY87" s="19" t="s">
        <v>178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185</v>
      </c>
      <c r="BM87" s="225" t="s">
        <v>232</v>
      </c>
    </row>
    <row r="88" s="2" customFormat="1" ht="16.5" customHeight="1">
      <c r="A88" s="40"/>
      <c r="B88" s="41"/>
      <c r="C88" s="214" t="s">
        <v>215</v>
      </c>
      <c r="D88" s="214" t="s">
        <v>180</v>
      </c>
      <c r="E88" s="215" t="s">
        <v>4345</v>
      </c>
      <c r="F88" s="216" t="s">
        <v>4346</v>
      </c>
      <c r="G88" s="217" t="s">
        <v>19</v>
      </c>
      <c r="H88" s="218">
        <v>28</v>
      </c>
      <c r="I88" s="219"/>
      <c r="J88" s="220">
        <f>ROUND(I88*H88,2)</f>
        <v>0</v>
      </c>
      <c r="K88" s="216" t="s">
        <v>19</v>
      </c>
      <c r="L88" s="46"/>
      <c r="M88" s="221" t="s">
        <v>19</v>
      </c>
      <c r="N88" s="222" t="s">
        <v>42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185</v>
      </c>
      <c r="AT88" s="225" t="s">
        <v>180</v>
      </c>
      <c r="AU88" s="225" t="s">
        <v>81</v>
      </c>
      <c r="AY88" s="19" t="s">
        <v>178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185</v>
      </c>
      <c r="BM88" s="225" t="s">
        <v>246</v>
      </c>
    </row>
    <row r="89" s="2" customFormat="1" ht="16.5" customHeight="1">
      <c r="A89" s="40"/>
      <c r="B89" s="41"/>
      <c r="C89" s="214" t="s">
        <v>222</v>
      </c>
      <c r="D89" s="214" t="s">
        <v>180</v>
      </c>
      <c r="E89" s="215" t="s">
        <v>4347</v>
      </c>
      <c r="F89" s="216" t="s">
        <v>4348</v>
      </c>
      <c r="G89" s="217" t="s">
        <v>19</v>
      </c>
      <c r="H89" s="218">
        <v>1</v>
      </c>
      <c r="I89" s="219"/>
      <c r="J89" s="220">
        <f>ROUND(I89*H89,2)</f>
        <v>0</v>
      </c>
      <c r="K89" s="216" t="s">
        <v>19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185</v>
      </c>
      <c r="AT89" s="225" t="s">
        <v>180</v>
      </c>
      <c r="AU89" s="225" t="s">
        <v>81</v>
      </c>
      <c r="AY89" s="19" t="s">
        <v>178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185</v>
      </c>
      <c r="BM89" s="225" t="s">
        <v>8</v>
      </c>
    </row>
    <row r="90" s="2" customFormat="1" ht="16.5" customHeight="1">
      <c r="A90" s="40"/>
      <c r="B90" s="41"/>
      <c r="C90" s="214" t="s">
        <v>230</v>
      </c>
      <c r="D90" s="214" t="s">
        <v>180</v>
      </c>
      <c r="E90" s="215" t="s">
        <v>4349</v>
      </c>
      <c r="F90" s="216" t="s">
        <v>4350</v>
      </c>
      <c r="G90" s="217" t="s">
        <v>19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261</v>
      </c>
    </row>
    <row r="91" s="2" customFormat="1" ht="16.5" customHeight="1">
      <c r="A91" s="40"/>
      <c r="B91" s="41"/>
      <c r="C91" s="214" t="s">
        <v>232</v>
      </c>
      <c r="D91" s="214" t="s">
        <v>180</v>
      </c>
      <c r="E91" s="215" t="s">
        <v>4351</v>
      </c>
      <c r="F91" s="216" t="s">
        <v>4352</v>
      </c>
      <c r="G91" s="217" t="s">
        <v>19</v>
      </c>
      <c r="H91" s="218">
        <v>1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272</v>
      </c>
    </row>
    <row r="92" s="2" customFormat="1" ht="16.5" customHeight="1">
      <c r="A92" s="40"/>
      <c r="B92" s="41"/>
      <c r="C92" s="214" t="s">
        <v>238</v>
      </c>
      <c r="D92" s="214" t="s">
        <v>180</v>
      </c>
      <c r="E92" s="215" t="s">
        <v>4353</v>
      </c>
      <c r="F92" s="216" t="s">
        <v>4354</v>
      </c>
      <c r="G92" s="217" t="s">
        <v>19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285</v>
      </c>
    </row>
    <row r="93" s="2" customFormat="1" ht="16.5" customHeight="1">
      <c r="A93" s="40"/>
      <c r="B93" s="41"/>
      <c r="C93" s="214" t="s">
        <v>246</v>
      </c>
      <c r="D93" s="214" t="s">
        <v>180</v>
      </c>
      <c r="E93" s="215" t="s">
        <v>4355</v>
      </c>
      <c r="F93" s="216" t="s">
        <v>4356</v>
      </c>
      <c r="G93" s="217" t="s">
        <v>19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297</v>
      </c>
    </row>
    <row r="94" s="2" customFormat="1" ht="16.5" customHeight="1">
      <c r="A94" s="40"/>
      <c r="B94" s="41"/>
      <c r="C94" s="214" t="s">
        <v>248</v>
      </c>
      <c r="D94" s="214" t="s">
        <v>180</v>
      </c>
      <c r="E94" s="215" t="s">
        <v>4357</v>
      </c>
      <c r="F94" s="216" t="s">
        <v>4358</v>
      </c>
      <c r="G94" s="217" t="s">
        <v>19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304</v>
      </c>
    </row>
    <row r="95" s="2" customFormat="1" ht="16.5" customHeight="1">
      <c r="A95" s="40"/>
      <c r="B95" s="41"/>
      <c r="C95" s="214" t="s">
        <v>8</v>
      </c>
      <c r="D95" s="214" t="s">
        <v>180</v>
      </c>
      <c r="E95" s="215" t="s">
        <v>4359</v>
      </c>
      <c r="F95" s="216" t="s">
        <v>4360</v>
      </c>
      <c r="G95" s="217" t="s">
        <v>19</v>
      </c>
      <c r="H95" s="218">
        <v>1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316</v>
      </c>
    </row>
    <row r="96" s="2" customFormat="1" ht="16.5" customHeight="1">
      <c r="A96" s="40"/>
      <c r="B96" s="41"/>
      <c r="C96" s="214" t="s">
        <v>259</v>
      </c>
      <c r="D96" s="214" t="s">
        <v>180</v>
      </c>
      <c r="E96" s="215" t="s">
        <v>4361</v>
      </c>
      <c r="F96" s="216" t="s">
        <v>4362</v>
      </c>
      <c r="G96" s="217" t="s">
        <v>19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80" t="s">
        <v>19</v>
      </c>
      <c r="N96" s="281" t="s">
        <v>42</v>
      </c>
      <c r="O96" s="278"/>
      <c r="P96" s="282">
        <f>O96*H96</f>
        <v>0</v>
      </c>
      <c r="Q96" s="282">
        <v>0</v>
      </c>
      <c r="R96" s="282">
        <f>Q96*H96</f>
        <v>0</v>
      </c>
      <c r="S96" s="282">
        <v>0</v>
      </c>
      <c r="T96" s="28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328</v>
      </c>
    </row>
    <row r="97" s="2" customFormat="1" ht="6.96" customHeight="1">
      <c r="A97" s="40"/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46"/>
      <c r="M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</sheetData>
  <sheetProtection sheet="1" autoFilter="0" formatColumns="0" formatRows="0" objects="1" scenarios="1" spinCount="100000" saltValue="9t3YrNe9m0rk4cxJJx875stIYRUSVwSfi6dlJft1jcvpFDXdjj+LPECGdthSjP3UXaSbSDiexJqZEJWsonYdnQ==" hashValue="u+yHIsaiMnijHWHvbR9VPFY8QmCPyEl9NIO3FpaMOPWRM5s+TGdEdBOJwqqXaCtQFMmTfHrptiWeh7d+c1s2sg==" algorithmName="SHA-512" password="C75F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4363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ROUND(J90,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ROUND((SUM(BE90:BE362)),  2)</f>
        <v>0</v>
      </c>
      <c r="G33" s="40"/>
      <c r="H33" s="40"/>
      <c r="I33" s="159">
        <v>0.20999999999999999</v>
      </c>
      <c r="J33" s="158">
        <f>ROUND(((SUM(BE90:BE362))*I33),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ROUND((SUM(BF90:BF362)),  2)</f>
        <v>0</v>
      </c>
      <c r="G34" s="40"/>
      <c r="H34" s="40"/>
      <c r="I34" s="159">
        <v>0.12</v>
      </c>
      <c r="J34" s="158">
        <f>ROUND(((SUM(BF90:BF362))*I34),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ROUND((SUM(BG90:BG362)),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ROUND((SUM(BH90:BH362)),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ROUND((SUM(BI90:BI362)),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Komunikace a zpevněné plochy, sadové úpravy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138</v>
      </c>
      <c r="E60" s="179"/>
      <c r="F60" s="179"/>
      <c r="G60" s="179"/>
      <c r="H60" s="179"/>
      <c r="I60" s="179"/>
      <c r="J60" s="180">
        <f>J91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139</v>
      </c>
      <c r="E61" s="184"/>
      <c r="F61" s="184"/>
      <c r="G61" s="184"/>
      <c r="H61" s="184"/>
      <c r="I61" s="184"/>
      <c r="J61" s="185">
        <f>J92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140</v>
      </c>
      <c r="E62" s="184"/>
      <c r="F62" s="184"/>
      <c r="G62" s="184"/>
      <c r="H62" s="184"/>
      <c r="I62" s="184"/>
      <c r="J62" s="185">
        <f>J189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143</v>
      </c>
      <c r="E63" s="184"/>
      <c r="F63" s="184"/>
      <c r="G63" s="184"/>
      <c r="H63" s="184"/>
      <c r="I63" s="184"/>
      <c r="J63" s="185">
        <f>J196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144</v>
      </c>
      <c r="E64" s="184"/>
      <c r="F64" s="184"/>
      <c r="G64" s="184"/>
      <c r="H64" s="184"/>
      <c r="I64" s="184"/>
      <c r="J64" s="185">
        <f>J258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145</v>
      </c>
      <c r="E65" s="184"/>
      <c r="F65" s="184"/>
      <c r="G65" s="184"/>
      <c r="H65" s="184"/>
      <c r="I65" s="184"/>
      <c r="J65" s="185">
        <f>J266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146</v>
      </c>
      <c r="E66" s="184"/>
      <c r="F66" s="184"/>
      <c r="G66" s="184"/>
      <c r="H66" s="184"/>
      <c r="I66" s="184"/>
      <c r="J66" s="185">
        <f>J275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2422</v>
      </c>
      <c r="E67" s="184"/>
      <c r="F67" s="184"/>
      <c r="G67" s="184"/>
      <c r="H67" s="184"/>
      <c r="I67" s="184"/>
      <c r="J67" s="185">
        <f>J344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147</v>
      </c>
      <c r="E68" s="184"/>
      <c r="F68" s="184"/>
      <c r="G68" s="184"/>
      <c r="H68" s="184"/>
      <c r="I68" s="184"/>
      <c r="J68" s="185">
        <f>J354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148</v>
      </c>
      <c r="E69" s="179"/>
      <c r="F69" s="179"/>
      <c r="G69" s="179"/>
      <c r="H69" s="179"/>
      <c r="I69" s="179"/>
      <c r="J69" s="180">
        <f>J357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149</v>
      </c>
      <c r="E70" s="184"/>
      <c r="F70" s="184"/>
      <c r="G70" s="184"/>
      <c r="H70" s="184"/>
      <c r="I70" s="184"/>
      <c r="J70" s="185">
        <f>J358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163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Nová budova pečovatelské služby FCHL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132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02 - Komunikace a zpevněné plochy, sadové úpravy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Litomyšl</v>
      </c>
      <c r="G84" s="42"/>
      <c r="H84" s="42"/>
      <c r="I84" s="34" t="s">
        <v>23</v>
      </c>
      <c r="J84" s="74" t="str">
        <f>IF(J12="","",J12)</f>
        <v>11. 12. 2023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25</v>
      </c>
      <c r="D86" s="42"/>
      <c r="E86" s="42"/>
      <c r="F86" s="29" t="str">
        <f>E15</f>
        <v xml:space="preserve"> </v>
      </c>
      <c r="G86" s="42"/>
      <c r="H86" s="42"/>
      <c r="I86" s="34" t="s">
        <v>31</v>
      </c>
      <c r="J86" s="38" t="str">
        <f>E21</f>
        <v>Fplan projekty a stavby s. r. 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34</v>
      </c>
      <c r="J87" s="38" t="str">
        <f>E24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164</v>
      </c>
      <c r="D89" s="190" t="s">
        <v>56</v>
      </c>
      <c r="E89" s="190" t="s">
        <v>52</v>
      </c>
      <c r="F89" s="190" t="s">
        <v>53</v>
      </c>
      <c r="G89" s="190" t="s">
        <v>165</v>
      </c>
      <c r="H89" s="190" t="s">
        <v>166</v>
      </c>
      <c r="I89" s="190" t="s">
        <v>167</v>
      </c>
      <c r="J89" s="190" t="s">
        <v>136</v>
      </c>
      <c r="K89" s="191" t="s">
        <v>168</v>
      </c>
      <c r="L89" s="192"/>
      <c r="M89" s="94" t="s">
        <v>19</v>
      </c>
      <c r="N89" s="95" t="s">
        <v>41</v>
      </c>
      <c r="O89" s="95" t="s">
        <v>169</v>
      </c>
      <c r="P89" s="95" t="s">
        <v>170</v>
      </c>
      <c r="Q89" s="95" t="s">
        <v>171</v>
      </c>
      <c r="R89" s="95" t="s">
        <v>172</v>
      </c>
      <c r="S89" s="95" t="s">
        <v>173</v>
      </c>
      <c r="T89" s="96" t="s">
        <v>174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175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P91+P357</f>
        <v>0</v>
      </c>
      <c r="Q90" s="98"/>
      <c r="R90" s="195">
        <f>R91+R357</f>
        <v>57.757660999999999</v>
      </c>
      <c r="S90" s="98"/>
      <c r="T90" s="196">
        <f>T91+T357</f>
        <v>16.640000000000001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70</v>
      </c>
      <c r="AU90" s="19" t="s">
        <v>137</v>
      </c>
      <c r="BK90" s="197">
        <f>BK91+BK357</f>
        <v>0</v>
      </c>
    </row>
    <row r="91" s="12" customFormat="1" ht="25.92" customHeight="1">
      <c r="A91" s="12"/>
      <c r="B91" s="198"/>
      <c r="C91" s="199"/>
      <c r="D91" s="200" t="s">
        <v>70</v>
      </c>
      <c r="E91" s="201" t="s">
        <v>176</v>
      </c>
      <c r="F91" s="201" t="s">
        <v>177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P92+P189+P196+P258+P266+P275+P344+P354</f>
        <v>0</v>
      </c>
      <c r="Q91" s="206"/>
      <c r="R91" s="207">
        <f>R92+R189+R196+R258+R266+R275+R344+R354</f>
        <v>57.731660999999995</v>
      </c>
      <c r="S91" s="206"/>
      <c r="T91" s="208">
        <f>T92+T189+T196+T258+T266+T275+T344+T354</f>
        <v>16.640000000000001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70</v>
      </c>
      <c r="AU91" s="210" t="s">
        <v>71</v>
      </c>
      <c r="AY91" s="209" t="s">
        <v>178</v>
      </c>
      <c r="BK91" s="211">
        <f>BK92+BK189+BK196+BK258+BK266+BK275+BK344+BK354</f>
        <v>0</v>
      </c>
    </row>
    <row r="92" s="12" customFormat="1" ht="22.8" customHeight="1">
      <c r="A92" s="12"/>
      <c r="B92" s="198"/>
      <c r="C92" s="199"/>
      <c r="D92" s="200" t="s">
        <v>70</v>
      </c>
      <c r="E92" s="212" t="s">
        <v>79</v>
      </c>
      <c r="F92" s="212" t="s">
        <v>179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SUM(P93:P188)</f>
        <v>0</v>
      </c>
      <c r="Q92" s="206"/>
      <c r="R92" s="207">
        <f>SUM(R93:R188)</f>
        <v>0.058440000000000006</v>
      </c>
      <c r="S92" s="206"/>
      <c r="T92" s="208">
        <f>SUM(T93:T188)</f>
        <v>1.6399999999999999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70</v>
      </c>
      <c r="AU92" s="210" t="s">
        <v>79</v>
      </c>
      <c r="AY92" s="209" t="s">
        <v>178</v>
      </c>
      <c r="BK92" s="211">
        <f>SUM(BK93:BK188)</f>
        <v>0</v>
      </c>
    </row>
    <row r="93" s="2" customFormat="1" ht="24.15" customHeight="1">
      <c r="A93" s="40"/>
      <c r="B93" s="41"/>
      <c r="C93" s="214" t="s">
        <v>79</v>
      </c>
      <c r="D93" s="214" t="s">
        <v>180</v>
      </c>
      <c r="E93" s="215" t="s">
        <v>2446</v>
      </c>
      <c r="F93" s="216" t="s">
        <v>2447</v>
      </c>
      <c r="G93" s="217" t="s">
        <v>275</v>
      </c>
      <c r="H93" s="218">
        <v>8</v>
      </c>
      <c r="I93" s="219"/>
      <c r="J93" s="220">
        <f>ROUND(I93*H93,2)</f>
        <v>0</v>
      </c>
      <c r="K93" s="216" t="s">
        <v>184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0.20499999999999999</v>
      </c>
      <c r="T93" s="224">
        <f>S93*H93</f>
        <v>1.6399999999999999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4364</v>
      </c>
    </row>
    <row r="94" s="2" customFormat="1">
      <c r="A94" s="40"/>
      <c r="B94" s="41"/>
      <c r="C94" s="42"/>
      <c r="D94" s="227" t="s">
        <v>187</v>
      </c>
      <c r="E94" s="42"/>
      <c r="F94" s="228" t="s">
        <v>2449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187</v>
      </c>
      <c r="AU94" s="19" t="s">
        <v>81</v>
      </c>
    </row>
    <row r="95" s="13" customFormat="1">
      <c r="A95" s="13"/>
      <c r="B95" s="232"/>
      <c r="C95" s="233"/>
      <c r="D95" s="234" t="s">
        <v>189</v>
      </c>
      <c r="E95" s="235" t="s">
        <v>19</v>
      </c>
      <c r="F95" s="236" t="s">
        <v>4365</v>
      </c>
      <c r="G95" s="233"/>
      <c r="H95" s="237">
        <v>8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189</v>
      </c>
      <c r="AU95" s="243" t="s">
        <v>81</v>
      </c>
      <c r="AV95" s="13" t="s">
        <v>81</v>
      </c>
      <c r="AW95" s="13" t="s">
        <v>33</v>
      </c>
      <c r="AX95" s="13" t="s">
        <v>79</v>
      </c>
      <c r="AY95" s="243" t="s">
        <v>178</v>
      </c>
    </row>
    <row r="96" s="2" customFormat="1" ht="16.5" customHeight="1">
      <c r="A96" s="40"/>
      <c r="B96" s="41"/>
      <c r="C96" s="214" t="s">
        <v>81</v>
      </c>
      <c r="D96" s="214" t="s">
        <v>180</v>
      </c>
      <c r="E96" s="215" t="s">
        <v>181</v>
      </c>
      <c r="F96" s="216" t="s">
        <v>182</v>
      </c>
      <c r="G96" s="217" t="s">
        <v>183</v>
      </c>
      <c r="H96" s="218">
        <v>860</v>
      </c>
      <c r="I96" s="219"/>
      <c r="J96" s="220">
        <f>ROUND(I96*H96,2)</f>
        <v>0</v>
      </c>
      <c r="K96" s="216" t="s">
        <v>184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4366</v>
      </c>
    </row>
    <row r="97" s="2" customFormat="1">
      <c r="A97" s="40"/>
      <c r="B97" s="41"/>
      <c r="C97" s="42"/>
      <c r="D97" s="227" t="s">
        <v>187</v>
      </c>
      <c r="E97" s="42"/>
      <c r="F97" s="228" t="s">
        <v>188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187</v>
      </c>
      <c r="AU97" s="19" t="s">
        <v>81</v>
      </c>
    </row>
    <row r="98" s="13" customFormat="1">
      <c r="A98" s="13"/>
      <c r="B98" s="232"/>
      <c r="C98" s="233"/>
      <c r="D98" s="234" t="s">
        <v>189</v>
      </c>
      <c r="E98" s="235" t="s">
        <v>19</v>
      </c>
      <c r="F98" s="236" t="s">
        <v>4367</v>
      </c>
      <c r="G98" s="233"/>
      <c r="H98" s="237">
        <v>860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189</v>
      </c>
      <c r="AU98" s="243" t="s">
        <v>81</v>
      </c>
      <c r="AV98" s="13" t="s">
        <v>81</v>
      </c>
      <c r="AW98" s="13" t="s">
        <v>33</v>
      </c>
      <c r="AX98" s="13" t="s">
        <v>79</v>
      </c>
      <c r="AY98" s="243" t="s">
        <v>178</v>
      </c>
    </row>
    <row r="99" s="2" customFormat="1" ht="24.15" customHeight="1">
      <c r="A99" s="40"/>
      <c r="B99" s="41"/>
      <c r="C99" s="214" t="s">
        <v>197</v>
      </c>
      <c r="D99" s="214" t="s">
        <v>180</v>
      </c>
      <c r="E99" s="215" t="s">
        <v>4368</v>
      </c>
      <c r="F99" s="216" t="s">
        <v>4369</v>
      </c>
      <c r="G99" s="217" t="s">
        <v>193</v>
      </c>
      <c r="H99" s="218">
        <v>579.73000000000002</v>
      </c>
      <c r="I99" s="219"/>
      <c r="J99" s="220">
        <f>ROUND(I99*H99,2)</f>
        <v>0</v>
      </c>
      <c r="K99" s="216" t="s">
        <v>184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4370</v>
      </c>
    </row>
    <row r="100" s="2" customFormat="1">
      <c r="A100" s="40"/>
      <c r="B100" s="41"/>
      <c r="C100" s="42"/>
      <c r="D100" s="227" t="s">
        <v>187</v>
      </c>
      <c r="E100" s="42"/>
      <c r="F100" s="228" t="s">
        <v>4371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187</v>
      </c>
      <c r="AU100" s="19" t="s">
        <v>81</v>
      </c>
    </row>
    <row r="101" s="15" customFormat="1">
      <c r="A101" s="15"/>
      <c r="B101" s="255"/>
      <c r="C101" s="256"/>
      <c r="D101" s="234" t="s">
        <v>189</v>
      </c>
      <c r="E101" s="257" t="s">
        <v>19</v>
      </c>
      <c r="F101" s="258" t="s">
        <v>4372</v>
      </c>
      <c r="G101" s="256"/>
      <c r="H101" s="257" t="s">
        <v>19</v>
      </c>
      <c r="I101" s="259"/>
      <c r="J101" s="256"/>
      <c r="K101" s="256"/>
      <c r="L101" s="260"/>
      <c r="M101" s="261"/>
      <c r="N101" s="262"/>
      <c r="O101" s="262"/>
      <c r="P101" s="262"/>
      <c r="Q101" s="262"/>
      <c r="R101" s="262"/>
      <c r="S101" s="262"/>
      <c r="T101" s="263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4" t="s">
        <v>189</v>
      </c>
      <c r="AU101" s="264" t="s">
        <v>81</v>
      </c>
      <c r="AV101" s="15" t="s">
        <v>79</v>
      </c>
      <c r="AW101" s="15" t="s">
        <v>33</v>
      </c>
      <c r="AX101" s="15" t="s">
        <v>71</v>
      </c>
      <c r="AY101" s="264" t="s">
        <v>178</v>
      </c>
    </row>
    <row r="102" s="13" customFormat="1">
      <c r="A102" s="13"/>
      <c r="B102" s="232"/>
      <c r="C102" s="233"/>
      <c r="D102" s="234" t="s">
        <v>189</v>
      </c>
      <c r="E102" s="235" t="s">
        <v>19</v>
      </c>
      <c r="F102" s="236" t="s">
        <v>4373</v>
      </c>
      <c r="G102" s="233"/>
      <c r="H102" s="237">
        <v>14.82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189</v>
      </c>
      <c r="AU102" s="243" t="s">
        <v>81</v>
      </c>
      <c r="AV102" s="13" t="s">
        <v>81</v>
      </c>
      <c r="AW102" s="13" t="s">
        <v>33</v>
      </c>
      <c r="AX102" s="13" t="s">
        <v>71</v>
      </c>
      <c r="AY102" s="243" t="s">
        <v>178</v>
      </c>
    </row>
    <row r="103" s="13" customFormat="1">
      <c r="A103" s="13"/>
      <c r="B103" s="232"/>
      <c r="C103" s="233"/>
      <c r="D103" s="234" t="s">
        <v>189</v>
      </c>
      <c r="E103" s="235" t="s">
        <v>19</v>
      </c>
      <c r="F103" s="236" t="s">
        <v>4374</v>
      </c>
      <c r="G103" s="233"/>
      <c r="H103" s="237">
        <v>9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189</v>
      </c>
      <c r="AU103" s="243" t="s">
        <v>81</v>
      </c>
      <c r="AV103" s="13" t="s">
        <v>81</v>
      </c>
      <c r="AW103" s="13" t="s">
        <v>33</v>
      </c>
      <c r="AX103" s="13" t="s">
        <v>71</v>
      </c>
      <c r="AY103" s="243" t="s">
        <v>178</v>
      </c>
    </row>
    <row r="104" s="13" customFormat="1">
      <c r="A104" s="13"/>
      <c r="B104" s="232"/>
      <c r="C104" s="233"/>
      <c r="D104" s="234" t="s">
        <v>189</v>
      </c>
      <c r="E104" s="235" t="s">
        <v>19</v>
      </c>
      <c r="F104" s="236" t="s">
        <v>4375</v>
      </c>
      <c r="G104" s="233"/>
      <c r="H104" s="237">
        <v>548.54999999999995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189</v>
      </c>
      <c r="AU104" s="243" t="s">
        <v>81</v>
      </c>
      <c r="AV104" s="13" t="s">
        <v>81</v>
      </c>
      <c r="AW104" s="13" t="s">
        <v>33</v>
      </c>
      <c r="AX104" s="13" t="s">
        <v>71</v>
      </c>
      <c r="AY104" s="243" t="s">
        <v>178</v>
      </c>
    </row>
    <row r="105" s="13" customFormat="1">
      <c r="A105" s="13"/>
      <c r="B105" s="232"/>
      <c r="C105" s="233"/>
      <c r="D105" s="234" t="s">
        <v>189</v>
      </c>
      <c r="E105" s="235" t="s">
        <v>19</v>
      </c>
      <c r="F105" s="236" t="s">
        <v>4376</v>
      </c>
      <c r="G105" s="233"/>
      <c r="H105" s="237">
        <v>7.3600000000000003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189</v>
      </c>
      <c r="AU105" s="243" t="s">
        <v>81</v>
      </c>
      <c r="AV105" s="13" t="s">
        <v>81</v>
      </c>
      <c r="AW105" s="13" t="s">
        <v>33</v>
      </c>
      <c r="AX105" s="13" t="s">
        <v>71</v>
      </c>
      <c r="AY105" s="243" t="s">
        <v>178</v>
      </c>
    </row>
    <row r="106" s="14" customFormat="1">
      <c r="A106" s="14"/>
      <c r="B106" s="244"/>
      <c r="C106" s="245"/>
      <c r="D106" s="234" t="s">
        <v>189</v>
      </c>
      <c r="E106" s="246" t="s">
        <v>19</v>
      </c>
      <c r="F106" s="247" t="s">
        <v>214</v>
      </c>
      <c r="G106" s="245"/>
      <c r="H106" s="248">
        <v>579.73000000000002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189</v>
      </c>
      <c r="AU106" s="254" t="s">
        <v>81</v>
      </c>
      <c r="AV106" s="14" t="s">
        <v>185</v>
      </c>
      <c r="AW106" s="14" t="s">
        <v>33</v>
      </c>
      <c r="AX106" s="14" t="s">
        <v>79</v>
      </c>
      <c r="AY106" s="254" t="s">
        <v>178</v>
      </c>
    </row>
    <row r="107" s="2" customFormat="1" ht="24.15" customHeight="1">
      <c r="A107" s="40"/>
      <c r="B107" s="41"/>
      <c r="C107" s="214" t="s">
        <v>185</v>
      </c>
      <c r="D107" s="214" t="s">
        <v>180</v>
      </c>
      <c r="E107" s="215" t="s">
        <v>198</v>
      </c>
      <c r="F107" s="216" t="s">
        <v>199</v>
      </c>
      <c r="G107" s="217" t="s">
        <v>193</v>
      </c>
      <c r="H107" s="218">
        <v>0.14999999999999999</v>
      </c>
      <c r="I107" s="219"/>
      <c r="J107" s="220">
        <f>ROUND(I107*H107,2)</f>
        <v>0</v>
      </c>
      <c r="K107" s="216" t="s">
        <v>184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4377</v>
      </c>
    </row>
    <row r="108" s="2" customFormat="1">
      <c r="A108" s="40"/>
      <c r="B108" s="41"/>
      <c r="C108" s="42"/>
      <c r="D108" s="227" t="s">
        <v>187</v>
      </c>
      <c r="E108" s="42"/>
      <c r="F108" s="228" t="s">
        <v>201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187</v>
      </c>
      <c r="AU108" s="19" t="s">
        <v>81</v>
      </c>
    </row>
    <row r="109" s="13" customFormat="1">
      <c r="A109" s="13"/>
      <c r="B109" s="232"/>
      <c r="C109" s="233"/>
      <c r="D109" s="234" t="s">
        <v>189</v>
      </c>
      <c r="E109" s="235" t="s">
        <v>19</v>
      </c>
      <c r="F109" s="236" t="s">
        <v>4378</v>
      </c>
      <c r="G109" s="233"/>
      <c r="H109" s="237">
        <v>0.14999999999999999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189</v>
      </c>
      <c r="AU109" s="243" t="s">
        <v>81</v>
      </c>
      <c r="AV109" s="13" t="s">
        <v>81</v>
      </c>
      <c r="AW109" s="13" t="s">
        <v>33</v>
      </c>
      <c r="AX109" s="13" t="s">
        <v>79</v>
      </c>
      <c r="AY109" s="243" t="s">
        <v>178</v>
      </c>
    </row>
    <row r="110" s="2" customFormat="1" ht="24.15" customHeight="1">
      <c r="A110" s="40"/>
      <c r="B110" s="41"/>
      <c r="C110" s="214" t="s">
        <v>215</v>
      </c>
      <c r="D110" s="214" t="s">
        <v>180</v>
      </c>
      <c r="E110" s="215" t="s">
        <v>4379</v>
      </c>
      <c r="F110" s="216" t="s">
        <v>4380</v>
      </c>
      <c r="G110" s="217" t="s">
        <v>193</v>
      </c>
      <c r="H110" s="218">
        <v>8.6630000000000003</v>
      </c>
      <c r="I110" s="219"/>
      <c r="J110" s="220">
        <f>ROUND(I110*H110,2)</f>
        <v>0</v>
      </c>
      <c r="K110" s="216" t="s">
        <v>184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4381</v>
      </c>
    </row>
    <row r="111" s="2" customFormat="1">
      <c r="A111" s="40"/>
      <c r="B111" s="41"/>
      <c r="C111" s="42"/>
      <c r="D111" s="227" t="s">
        <v>187</v>
      </c>
      <c r="E111" s="42"/>
      <c r="F111" s="228" t="s">
        <v>4382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187</v>
      </c>
      <c r="AU111" s="19" t="s">
        <v>81</v>
      </c>
    </row>
    <row r="112" s="13" customFormat="1">
      <c r="A112" s="13"/>
      <c r="B112" s="232"/>
      <c r="C112" s="233"/>
      <c r="D112" s="234" t="s">
        <v>189</v>
      </c>
      <c r="E112" s="235" t="s">
        <v>19</v>
      </c>
      <c r="F112" s="236" t="s">
        <v>4383</v>
      </c>
      <c r="G112" s="233"/>
      <c r="H112" s="237">
        <v>3.0630000000000002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189</v>
      </c>
      <c r="AU112" s="243" t="s">
        <v>81</v>
      </c>
      <c r="AV112" s="13" t="s">
        <v>81</v>
      </c>
      <c r="AW112" s="13" t="s">
        <v>33</v>
      </c>
      <c r="AX112" s="13" t="s">
        <v>71</v>
      </c>
      <c r="AY112" s="243" t="s">
        <v>178</v>
      </c>
    </row>
    <row r="113" s="13" customFormat="1">
      <c r="A113" s="13"/>
      <c r="B113" s="232"/>
      <c r="C113" s="233"/>
      <c r="D113" s="234" t="s">
        <v>189</v>
      </c>
      <c r="E113" s="235" t="s">
        <v>19</v>
      </c>
      <c r="F113" s="236" t="s">
        <v>4384</v>
      </c>
      <c r="G113" s="233"/>
      <c r="H113" s="237">
        <v>5.5999999999999996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189</v>
      </c>
      <c r="AU113" s="243" t="s">
        <v>81</v>
      </c>
      <c r="AV113" s="13" t="s">
        <v>81</v>
      </c>
      <c r="AW113" s="13" t="s">
        <v>33</v>
      </c>
      <c r="AX113" s="13" t="s">
        <v>71</v>
      </c>
      <c r="AY113" s="243" t="s">
        <v>178</v>
      </c>
    </row>
    <row r="114" s="14" customFormat="1">
      <c r="A114" s="14"/>
      <c r="B114" s="244"/>
      <c r="C114" s="245"/>
      <c r="D114" s="234" t="s">
        <v>189</v>
      </c>
      <c r="E114" s="246" t="s">
        <v>19</v>
      </c>
      <c r="F114" s="247" t="s">
        <v>214</v>
      </c>
      <c r="G114" s="245"/>
      <c r="H114" s="248">
        <v>8.6630000000000003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189</v>
      </c>
      <c r="AU114" s="254" t="s">
        <v>81</v>
      </c>
      <c r="AV114" s="14" t="s">
        <v>185</v>
      </c>
      <c r="AW114" s="14" t="s">
        <v>33</v>
      </c>
      <c r="AX114" s="14" t="s">
        <v>79</v>
      </c>
      <c r="AY114" s="254" t="s">
        <v>178</v>
      </c>
    </row>
    <row r="115" s="2" customFormat="1" ht="37.8" customHeight="1">
      <c r="A115" s="40"/>
      <c r="B115" s="41"/>
      <c r="C115" s="214" t="s">
        <v>222</v>
      </c>
      <c r="D115" s="214" t="s">
        <v>180</v>
      </c>
      <c r="E115" s="215" t="s">
        <v>223</v>
      </c>
      <c r="F115" s="216" t="s">
        <v>224</v>
      </c>
      <c r="G115" s="217" t="s">
        <v>193</v>
      </c>
      <c r="H115" s="218">
        <v>500.125</v>
      </c>
      <c r="I115" s="219"/>
      <c r="J115" s="220">
        <f>ROUND(I115*H115,2)</f>
        <v>0</v>
      </c>
      <c r="K115" s="216" t="s">
        <v>184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81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4385</v>
      </c>
    </row>
    <row r="116" s="2" customFormat="1">
      <c r="A116" s="40"/>
      <c r="B116" s="41"/>
      <c r="C116" s="42"/>
      <c r="D116" s="227" t="s">
        <v>187</v>
      </c>
      <c r="E116" s="42"/>
      <c r="F116" s="228" t="s">
        <v>226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187</v>
      </c>
      <c r="AU116" s="19" t="s">
        <v>81</v>
      </c>
    </row>
    <row r="117" s="2" customFormat="1" ht="37.8" customHeight="1">
      <c r="A117" s="40"/>
      <c r="B117" s="41"/>
      <c r="C117" s="214" t="s">
        <v>230</v>
      </c>
      <c r="D117" s="214" t="s">
        <v>180</v>
      </c>
      <c r="E117" s="215" t="s">
        <v>223</v>
      </c>
      <c r="F117" s="216" t="s">
        <v>224</v>
      </c>
      <c r="G117" s="217" t="s">
        <v>193</v>
      </c>
      <c r="H117" s="218">
        <v>646.89300000000003</v>
      </c>
      <c r="I117" s="219"/>
      <c r="J117" s="220">
        <f>ROUND(I117*H117,2)</f>
        <v>0</v>
      </c>
      <c r="K117" s="216" t="s">
        <v>184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81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4386</v>
      </c>
    </row>
    <row r="118" s="2" customFormat="1">
      <c r="A118" s="40"/>
      <c r="B118" s="41"/>
      <c r="C118" s="42"/>
      <c r="D118" s="227" t="s">
        <v>187</v>
      </c>
      <c r="E118" s="42"/>
      <c r="F118" s="228" t="s">
        <v>226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187</v>
      </c>
      <c r="AU118" s="19" t="s">
        <v>81</v>
      </c>
    </row>
    <row r="119" s="15" customFormat="1">
      <c r="A119" s="15"/>
      <c r="B119" s="255"/>
      <c r="C119" s="256"/>
      <c r="D119" s="234" t="s">
        <v>189</v>
      </c>
      <c r="E119" s="257" t="s">
        <v>19</v>
      </c>
      <c r="F119" s="258" t="s">
        <v>4387</v>
      </c>
      <c r="G119" s="256"/>
      <c r="H119" s="257" t="s">
        <v>19</v>
      </c>
      <c r="I119" s="259"/>
      <c r="J119" s="256"/>
      <c r="K119" s="256"/>
      <c r="L119" s="260"/>
      <c r="M119" s="261"/>
      <c r="N119" s="262"/>
      <c r="O119" s="262"/>
      <c r="P119" s="262"/>
      <c r="Q119" s="262"/>
      <c r="R119" s="262"/>
      <c r="S119" s="262"/>
      <c r="T119" s="263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4" t="s">
        <v>189</v>
      </c>
      <c r="AU119" s="264" t="s">
        <v>81</v>
      </c>
      <c r="AV119" s="15" t="s">
        <v>79</v>
      </c>
      <c r="AW119" s="15" t="s">
        <v>33</v>
      </c>
      <c r="AX119" s="15" t="s">
        <v>71</v>
      </c>
      <c r="AY119" s="264" t="s">
        <v>178</v>
      </c>
    </row>
    <row r="120" s="13" customFormat="1">
      <c r="A120" s="13"/>
      <c r="B120" s="232"/>
      <c r="C120" s="233"/>
      <c r="D120" s="234" t="s">
        <v>189</v>
      </c>
      <c r="E120" s="235" t="s">
        <v>19</v>
      </c>
      <c r="F120" s="236" t="s">
        <v>4388</v>
      </c>
      <c r="G120" s="233"/>
      <c r="H120" s="237">
        <v>58.350000000000001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189</v>
      </c>
      <c r="AU120" s="243" t="s">
        <v>81</v>
      </c>
      <c r="AV120" s="13" t="s">
        <v>81</v>
      </c>
      <c r="AW120" s="13" t="s">
        <v>33</v>
      </c>
      <c r="AX120" s="13" t="s">
        <v>71</v>
      </c>
      <c r="AY120" s="243" t="s">
        <v>178</v>
      </c>
    </row>
    <row r="121" s="13" customFormat="1">
      <c r="A121" s="13"/>
      <c r="B121" s="232"/>
      <c r="C121" s="233"/>
      <c r="D121" s="234" t="s">
        <v>189</v>
      </c>
      <c r="E121" s="235" t="s">
        <v>19</v>
      </c>
      <c r="F121" s="236" t="s">
        <v>4389</v>
      </c>
      <c r="G121" s="233"/>
      <c r="H121" s="237">
        <v>588.54300000000001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189</v>
      </c>
      <c r="AU121" s="243" t="s">
        <v>81</v>
      </c>
      <c r="AV121" s="13" t="s">
        <v>81</v>
      </c>
      <c r="AW121" s="13" t="s">
        <v>33</v>
      </c>
      <c r="AX121" s="13" t="s">
        <v>71</v>
      </c>
      <c r="AY121" s="243" t="s">
        <v>178</v>
      </c>
    </row>
    <row r="122" s="14" customFormat="1">
      <c r="A122" s="14"/>
      <c r="B122" s="244"/>
      <c r="C122" s="245"/>
      <c r="D122" s="234" t="s">
        <v>189</v>
      </c>
      <c r="E122" s="246" t="s">
        <v>19</v>
      </c>
      <c r="F122" s="247" t="s">
        <v>214</v>
      </c>
      <c r="G122" s="245"/>
      <c r="H122" s="248">
        <v>646.89300000000003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189</v>
      </c>
      <c r="AU122" s="254" t="s">
        <v>81</v>
      </c>
      <c r="AV122" s="14" t="s">
        <v>185</v>
      </c>
      <c r="AW122" s="14" t="s">
        <v>33</v>
      </c>
      <c r="AX122" s="14" t="s">
        <v>79</v>
      </c>
      <c r="AY122" s="254" t="s">
        <v>178</v>
      </c>
    </row>
    <row r="123" s="2" customFormat="1" ht="37.8" customHeight="1">
      <c r="A123" s="40"/>
      <c r="B123" s="41"/>
      <c r="C123" s="214" t="s">
        <v>232</v>
      </c>
      <c r="D123" s="214" t="s">
        <v>180</v>
      </c>
      <c r="E123" s="215" t="s">
        <v>233</v>
      </c>
      <c r="F123" s="216" t="s">
        <v>234</v>
      </c>
      <c r="G123" s="217" t="s">
        <v>193</v>
      </c>
      <c r="H123" s="218">
        <v>337.118</v>
      </c>
      <c r="I123" s="219"/>
      <c r="J123" s="220">
        <f>ROUND(I123*H123,2)</f>
        <v>0</v>
      </c>
      <c r="K123" s="216" t="s">
        <v>184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81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4390</v>
      </c>
    </row>
    <row r="124" s="2" customFormat="1">
      <c r="A124" s="40"/>
      <c r="B124" s="41"/>
      <c r="C124" s="42"/>
      <c r="D124" s="227" t="s">
        <v>187</v>
      </c>
      <c r="E124" s="42"/>
      <c r="F124" s="228" t="s">
        <v>236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187</v>
      </c>
      <c r="AU124" s="19" t="s">
        <v>81</v>
      </c>
    </row>
    <row r="125" s="13" customFormat="1">
      <c r="A125" s="13"/>
      <c r="B125" s="232"/>
      <c r="C125" s="233"/>
      <c r="D125" s="234" t="s">
        <v>189</v>
      </c>
      <c r="E125" s="235" t="s">
        <v>19</v>
      </c>
      <c r="F125" s="236" t="s">
        <v>4391</v>
      </c>
      <c r="G125" s="233"/>
      <c r="H125" s="237">
        <v>337.118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189</v>
      </c>
      <c r="AU125" s="243" t="s">
        <v>81</v>
      </c>
      <c r="AV125" s="13" t="s">
        <v>81</v>
      </c>
      <c r="AW125" s="13" t="s">
        <v>33</v>
      </c>
      <c r="AX125" s="13" t="s">
        <v>79</v>
      </c>
      <c r="AY125" s="243" t="s">
        <v>178</v>
      </c>
    </row>
    <row r="126" s="2" customFormat="1" ht="24.15" customHeight="1">
      <c r="A126" s="40"/>
      <c r="B126" s="41"/>
      <c r="C126" s="214" t="s">
        <v>238</v>
      </c>
      <c r="D126" s="214" t="s">
        <v>180</v>
      </c>
      <c r="E126" s="215" t="s">
        <v>239</v>
      </c>
      <c r="F126" s="216" t="s">
        <v>240</v>
      </c>
      <c r="G126" s="217" t="s">
        <v>193</v>
      </c>
      <c r="H126" s="218">
        <v>500.125</v>
      </c>
      <c r="I126" s="219"/>
      <c r="J126" s="220">
        <f>ROUND(I126*H126,2)</f>
        <v>0</v>
      </c>
      <c r="K126" s="216" t="s">
        <v>184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81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4392</v>
      </c>
    </row>
    <row r="127" s="2" customFormat="1">
      <c r="A127" s="40"/>
      <c r="B127" s="41"/>
      <c r="C127" s="42"/>
      <c r="D127" s="227" t="s">
        <v>187</v>
      </c>
      <c r="E127" s="42"/>
      <c r="F127" s="228" t="s">
        <v>242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187</v>
      </c>
      <c r="AU127" s="19" t="s">
        <v>81</v>
      </c>
    </row>
    <row r="128" s="13" customFormat="1">
      <c r="A128" s="13"/>
      <c r="B128" s="232"/>
      <c r="C128" s="233"/>
      <c r="D128" s="234" t="s">
        <v>189</v>
      </c>
      <c r="E128" s="235" t="s">
        <v>19</v>
      </c>
      <c r="F128" s="236" t="s">
        <v>4393</v>
      </c>
      <c r="G128" s="233"/>
      <c r="H128" s="237">
        <v>248.69999999999999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189</v>
      </c>
      <c r="AU128" s="243" t="s">
        <v>81</v>
      </c>
      <c r="AV128" s="13" t="s">
        <v>81</v>
      </c>
      <c r="AW128" s="13" t="s">
        <v>33</v>
      </c>
      <c r="AX128" s="13" t="s">
        <v>71</v>
      </c>
      <c r="AY128" s="243" t="s">
        <v>178</v>
      </c>
    </row>
    <row r="129" s="13" customFormat="1">
      <c r="A129" s="13"/>
      <c r="B129" s="232"/>
      <c r="C129" s="233"/>
      <c r="D129" s="234" t="s">
        <v>189</v>
      </c>
      <c r="E129" s="235" t="s">
        <v>19</v>
      </c>
      <c r="F129" s="236" t="s">
        <v>4394</v>
      </c>
      <c r="G129" s="233"/>
      <c r="H129" s="237">
        <v>251.42500000000001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189</v>
      </c>
      <c r="AU129" s="243" t="s">
        <v>81</v>
      </c>
      <c r="AV129" s="13" t="s">
        <v>81</v>
      </c>
      <c r="AW129" s="13" t="s">
        <v>33</v>
      </c>
      <c r="AX129" s="13" t="s">
        <v>71</v>
      </c>
      <c r="AY129" s="243" t="s">
        <v>178</v>
      </c>
    </row>
    <row r="130" s="14" customFormat="1">
      <c r="A130" s="14"/>
      <c r="B130" s="244"/>
      <c r="C130" s="245"/>
      <c r="D130" s="234" t="s">
        <v>189</v>
      </c>
      <c r="E130" s="246" t="s">
        <v>19</v>
      </c>
      <c r="F130" s="247" t="s">
        <v>214</v>
      </c>
      <c r="G130" s="245"/>
      <c r="H130" s="248">
        <v>500.125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189</v>
      </c>
      <c r="AU130" s="254" t="s">
        <v>81</v>
      </c>
      <c r="AV130" s="14" t="s">
        <v>185</v>
      </c>
      <c r="AW130" s="14" t="s">
        <v>33</v>
      </c>
      <c r="AX130" s="14" t="s">
        <v>79</v>
      </c>
      <c r="AY130" s="254" t="s">
        <v>178</v>
      </c>
    </row>
    <row r="131" s="2" customFormat="1" ht="24.15" customHeight="1">
      <c r="A131" s="40"/>
      <c r="B131" s="41"/>
      <c r="C131" s="214" t="s">
        <v>246</v>
      </c>
      <c r="D131" s="214" t="s">
        <v>180</v>
      </c>
      <c r="E131" s="215" t="s">
        <v>239</v>
      </c>
      <c r="F131" s="216" t="s">
        <v>240</v>
      </c>
      <c r="G131" s="217" t="s">
        <v>193</v>
      </c>
      <c r="H131" s="218">
        <v>337.118</v>
      </c>
      <c r="I131" s="219"/>
      <c r="J131" s="220">
        <f>ROUND(I131*H131,2)</f>
        <v>0</v>
      </c>
      <c r="K131" s="216" t="s">
        <v>184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185</v>
      </c>
      <c r="AT131" s="225" t="s">
        <v>180</v>
      </c>
      <c r="AU131" s="225" t="s">
        <v>81</v>
      </c>
      <c r="AY131" s="19" t="s">
        <v>178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185</v>
      </c>
      <c r="BM131" s="225" t="s">
        <v>4395</v>
      </c>
    </row>
    <row r="132" s="2" customFormat="1">
      <c r="A132" s="40"/>
      <c r="B132" s="41"/>
      <c r="C132" s="42"/>
      <c r="D132" s="227" t="s">
        <v>187</v>
      </c>
      <c r="E132" s="42"/>
      <c r="F132" s="228" t="s">
        <v>242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187</v>
      </c>
      <c r="AU132" s="19" t="s">
        <v>81</v>
      </c>
    </row>
    <row r="133" s="13" customFormat="1">
      <c r="A133" s="13"/>
      <c r="B133" s="232"/>
      <c r="C133" s="233"/>
      <c r="D133" s="234" t="s">
        <v>189</v>
      </c>
      <c r="E133" s="235" t="s">
        <v>19</v>
      </c>
      <c r="F133" s="236" t="s">
        <v>4391</v>
      </c>
      <c r="G133" s="233"/>
      <c r="H133" s="237">
        <v>337.118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189</v>
      </c>
      <c r="AU133" s="243" t="s">
        <v>81</v>
      </c>
      <c r="AV133" s="13" t="s">
        <v>81</v>
      </c>
      <c r="AW133" s="13" t="s">
        <v>33</v>
      </c>
      <c r="AX133" s="13" t="s">
        <v>79</v>
      </c>
      <c r="AY133" s="243" t="s">
        <v>178</v>
      </c>
    </row>
    <row r="134" s="2" customFormat="1" ht="24.15" customHeight="1">
      <c r="A134" s="40"/>
      <c r="B134" s="41"/>
      <c r="C134" s="214" t="s">
        <v>248</v>
      </c>
      <c r="D134" s="214" t="s">
        <v>180</v>
      </c>
      <c r="E134" s="215" t="s">
        <v>4396</v>
      </c>
      <c r="F134" s="216" t="s">
        <v>4397</v>
      </c>
      <c r="G134" s="217" t="s">
        <v>193</v>
      </c>
      <c r="H134" s="218">
        <v>121.425</v>
      </c>
      <c r="I134" s="219"/>
      <c r="J134" s="220">
        <f>ROUND(I134*H134,2)</f>
        <v>0</v>
      </c>
      <c r="K134" s="216" t="s">
        <v>184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185</v>
      </c>
      <c r="AT134" s="225" t="s">
        <v>180</v>
      </c>
      <c r="AU134" s="225" t="s">
        <v>81</v>
      </c>
      <c r="AY134" s="19" t="s">
        <v>178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185</v>
      </c>
      <c r="BM134" s="225" t="s">
        <v>4398</v>
      </c>
    </row>
    <row r="135" s="2" customFormat="1">
      <c r="A135" s="40"/>
      <c r="B135" s="41"/>
      <c r="C135" s="42"/>
      <c r="D135" s="227" t="s">
        <v>187</v>
      </c>
      <c r="E135" s="42"/>
      <c r="F135" s="228" t="s">
        <v>4399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187</v>
      </c>
      <c r="AU135" s="19" t="s">
        <v>81</v>
      </c>
    </row>
    <row r="136" s="15" customFormat="1">
      <c r="A136" s="15"/>
      <c r="B136" s="255"/>
      <c r="C136" s="256"/>
      <c r="D136" s="234" t="s">
        <v>189</v>
      </c>
      <c r="E136" s="257" t="s">
        <v>19</v>
      </c>
      <c r="F136" s="258" t="s">
        <v>4400</v>
      </c>
      <c r="G136" s="256"/>
      <c r="H136" s="257" t="s">
        <v>19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189</v>
      </c>
      <c r="AU136" s="264" t="s">
        <v>81</v>
      </c>
      <c r="AV136" s="15" t="s">
        <v>79</v>
      </c>
      <c r="AW136" s="15" t="s">
        <v>33</v>
      </c>
      <c r="AX136" s="15" t="s">
        <v>71</v>
      </c>
      <c r="AY136" s="264" t="s">
        <v>178</v>
      </c>
    </row>
    <row r="137" s="13" customFormat="1">
      <c r="A137" s="13"/>
      <c r="B137" s="232"/>
      <c r="C137" s="233"/>
      <c r="D137" s="234" t="s">
        <v>189</v>
      </c>
      <c r="E137" s="235" t="s">
        <v>19</v>
      </c>
      <c r="F137" s="236" t="s">
        <v>4401</v>
      </c>
      <c r="G137" s="233"/>
      <c r="H137" s="237">
        <v>42.299999999999997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189</v>
      </c>
      <c r="AU137" s="243" t="s">
        <v>81</v>
      </c>
      <c r="AV137" s="13" t="s">
        <v>81</v>
      </c>
      <c r="AW137" s="13" t="s">
        <v>33</v>
      </c>
      <c r="AX137" s="13" t="s">
        <v>71</v>
      </c>
      <c r="AY137" s="243" t="s">
        <v>178</v>
      </c>
    </row>
    <row r="138" s="13" customFormat="1">
      <c r="A138" s="13"/>
      <c r="B138" s="232"/>
      <c r="C138" s="233"/>
      <c r="D138" s="234" t="s">
        <v>189</v>
      </c>
      <c r="E138" s="235" t="s">
        <v>19</v>
      </c>
      <c r="F138" s="236" t="s">
        <v>4402</v>
      </c>
      <c r="G138" s="233"/>
      <c r="H138" s="237">
        <v>25.125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189</v>
      </c>
      <c r="AU138" s="243" t="s">
        <v>81</v>
      </c>
      <c r="AV138" s="13" t="s">
        <v>81</v>
      </c>
      <c r="AW138" s="13" t="s">
        <v>33</v>
      </c>
      <c r="AX138" s="13" t="s">
        <v>71</v>
      </c>
      <c r="AY138" s="243" t="s">
        <v>178</v>
      </c>
    </row>
    <row r="139" s="13" customFormat="1">
      <c r="A139" s="13"/>
      <c r="B139" s="232"/>
      <c r="C139" s="233"/>
      <c r="D139" s="234" t="s">
        <v>189</v>
      </c>
      <c r="E139" s="235" t="s">
        <v>19</v>
      </c>
      <c r="F139" s="236" t="s">
        <v>4403</v>
      </c>
      <c r="G139" s="233"/>
      <c r="H139" s="237">
        <v>54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189</v>
      </c>
      <c r="AU139" s="243" t="s">
        <v>81</v>
      </c>
      <c r="AV139" s="13" t="s">
        <v>81</v>
      </c>
      <c r="AW139" s="13" t="s">
        <v>33</v>
      </c>
      <c r="AX139" s="13" t="s">
        <v>71</v>
      </c>
      <c r="AY139" s="243" t="s">
        <v>178</v>
      </c>
    </row>
    <row r="140" s="14" customFormat="1">
      <c r="A140" s="14"/>
      <c r="B140" s="244"/>
      <c r="C140" s="245"/>
      <c r="D140" s="234" t="s">
        <v>189</v>
      </c>
      <c r="E140" s="246" t="s">
        <v>19</v>
      </c>
      <c r="F140" s="247" t="s">
        <v>214</v>
      </c>
      <c r="G140" s="245"/>
      <c r="H140" s="248">
        <v>121.425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189</v>
      </c>
      <c r="AU140" s="254" t="s">
        <v>81</v>
      </c>
      <c r="AV140" s="14" t="s">
        <v>185</v>
      </c>
      <c r="AW140" s="14" t="s">
        <v>33</v>
      </c>
      <c r="AX140" s="14" t="s">
        <v>79</v>
      </c>
      <c r="AY140" s="254" t="s">
        <v>178</v>
      </c>
    </row>
    <row r="141" s="2" customFormat="1" ht="24.15" customHeight="1">
      <c r="A141" s="40"/>
      <c r="B141" s="41"/>
      <c r="C141" s="214" t="s">
        <v>8</v>
      </c>
      <c r="D141" s="214" t="s">
        <v>180</v>
      </c>
      <c r="E141" s="215" t="s">
        <v>4396</v>
      </c>
      <c r="F141" s="216" t="s">
        <v>4397</v>
      </c>
      <c r="G141" s="217" t="s">
        <v>193</v>
      </c>
      <c r="H141" s="218">
        <v>130</v>
      </c>
      <c r="I141" s="219"/>
      <c r="J141" s="220">
        <f>ROUND(I141*H141,2)</f>
        <v>0</v>
      </c>
      <c r="K141" s="216" t="s">
        <v>184</v>
      </c>
      <c r="L141" s="46"/>
      <c r="M141" s="221" t="s">
        <v>19</v>
      </c>
      <c r="N141" s="222" t="s">
        <v>42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185</v>
      </c>
      <c r="AT141" s="225" t="s">
        <v>180</v>
      </c>
      <c r="AU141" s="225" t="s">
        <v>81</v>
      </c>
      <c r="AY141" s="19" t="s">
        <v>178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185</v>
      </c>
      <c r="BM141" s="225" t="s">
        <v>4404</v>
      </c>
    </row>
    <row r="142" s="2" customFormat="1">
      <c r="A142" s="40"/>
      <c r="B142" s="41"/>
      <c r="C142" s="42"/>
      <c r="D142" s="227" t="s">
        <v>187</v>
      </c>
      <c r="E142" s="42"/>
      <c r="F142" s="228" t="s">
        <v>4399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187</v>
      </c>
      <c r="AU142" s="19" t="s">
        <v>81</v>
      </c>
    </row>
    <row r="143" s="15" customFormat="1">
      <c r="A143" s="15"/>
      <c r="B143" s="255"/>
      <c r="C143" s="256"/>
      <c r="D143" s="234" t="s">
        <v>189</v>
      </c>
      <c r="E143" s="257" t="s">
        <v>19</v>
      </c>
      <c r="F143" s="258" t="s">
        <v>4405</v>
      </c>
      <c r="G143" s="256"/>
      <c r="H143" s="257" t="s">
        <v>19</v>
      </c>
      <c r="I143" s="259"/>
      <c r="J143" s="256"/>
      <c r="K143" s="256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189</v>
      </c>
      <c r="AU143" s="264" t="s">
        <v>81</v>
      </c>
      <c r="AV143" s="15" t="s">
        <v>79</v>
      </c>
      <c r="AW143" s="15" t="s">
        <v>33</v>
      </c>
      <c r="AX143" s="15" t="s">
        <v>71</v>
      </c>
      <c r="AY143" s="264" t="s">
        <v>178</v>
      </c>
    </row>
    <row r="144" s="13" customFormat="1">
      <c r="A144" s="13"/>
      <c r="B144" s="232"/>
      <c r="C144" s="233"/>
      <c r="D144" s="234" t="s">
        <v>189</v>
      </c>
      <c r="E144" s="235" t="s">
        <v>19</v>
      </c>
      <c r="F144" s="236" t="s">
        <v>4406</v>
      </c>
      <c r="G144" s="233"/>
      <c r="H144" s="237">
        <v>84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189</v>
      </c>
      <c r="AU144" s="243" t="s">
        <v>81</v>
      </c>
      <c r="AV144" s="13" t="s">
        <v>81</v>
      </c>
      <c r="AW144" s="13" t="s">
        <v>33</v>
      </c>
      <c r="AX144" s="13" t="s">
        <v>71</v>
      </c>
      <c r="AY144" s="243" t="s">
        <v>178</v>
      </c>
    </row>
    <row r="145" s="13" customFormat="1">
      <c r="A145" s="13"/>
      <c r="B145" s="232"/>
      <c r="C145" s="233"/>
      <c r="D145" s="234" t="s">
        <v>189</v>
      </c>
      <c r="E145" s="235" t="s">
        <v>19</v>
      </c>
      <c r="F145" s="236" t="s">
        <v>4407</v>
      </c>
      <c r="G145" s="233"/>
      <c r="H145" s="237">
        <v>46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189</v>
      </c>
      <c r="AU145" s="243" t="s">
        <v>81</v>
      </c>
      <c r="AV145" s="13" t="s">
        <v>81</v>
      </c>
      <c r="AW145" s="13" t="s">
        <v>33</v>
      </c>
      <c r="AX145" s="13" t="s">
        <v>71</v>
      </c>
      <c r="AY145" s="243" t="s">
        <v>178</v>
      </c>
    </row>
    <row r="146" s="14" customFormat="1">
      <c r="A146" s="14"/>
      <c r="B146" s="244"/>
      <c r="C146" s="245"/>
      <c r="D146" s="234" t="s">
        <v>189</v>
      </c>
      <c r="E146" s="246" t="s">
        <v>19</v>
      </c>
      <c r="F146" s="247" t="s">
        <v>214</v>
      </c>
      <c r="G146" s="245"/>
      <c r="H146" s="248">
        <v>130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189</v>
      </c>
      <c r="AU146" s="254" t="s">
        <v>81</v>
      </c>
      <c r="AV146" s="14" t="s">
        <v>185</v>
      </c>
      <c r="AW146" s="14" t="s">
        <v>33</v>
      </c>
      <c r="AX146" s="14" t="s">
        <v>79</v>
      </c>
      <c r="AY146" s="254" t="s">
        <v>178</v>
      </c>
    </row>
    <row r="147" s="2" customFormat="1" ht="24.15" customHeight="1">
      <c r="A147" s="40"/>
      <c r="B147" s="41"/>
      <c r="C147" s="214" t="s">
        <v>259</v>
      </c>
      <c r="D147" s="214" t="s">
        <v>180</v>
      </c>
      <c r="E147" s="215" t="s">
        <v>249</v>
      </c>
      <c r="F147" s="216" t="s">
        <v>250</v>
      </c>
      <c r="G147" s="217" t="s">
        <v>251</v>
      </c>
      <c r="H147" s="218">
        <v>606.81200000000001</v>
      </c>
      <c r="I147" s="219"/>
      <c r="J147" s="220">
        <f>ROUND(I147*H147,2)</f>
        <v>0</v>
      </c>
      <c r="K147" s="216" t="s">
        <v>184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185</v>
      </c>
      <c r="AT147" s="225" t="s">
        <v>180</v>
      </c>
      <c r="AU147" s="225" t="s">
        <v>81</v>
      </c>
      <c r="AY147" s="19" t="s">
        <v>178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185</v>
      </c>
      <c r="BM147" s="225" t="s">
        <v>4408</v>
      </c>
    </row>
    <row r="148" s="2" customFormat="1">
      <c r="A148" s="40"/>
      <c r="B148" s="41"/>
      <c r="C148" s="42"/>
      <c r="D148" s="227" t="s">
        <v>187</v>
      </c>
      <c r="E148" s="42"/>
      <c r="F148" s="228" t="s">
        <v>253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187</v>
      </c>
      <c r="AU148" s="19" t="s">
        <v>81</v>
      </c>
    </row>
    <row r="149" s="13" customFormat="1">
      <c r="A149" s="13"/>
      <c r="B149" s="232"/>
      <c r="C149" s="233"/>
      <c r="D149" s="234" t="s">
        <v>189</v>
      </c>
      <c r="E149" s="233"/>
      <c r="F149" s="236" t="s">
        <v>4409</v>
      </c>
      <c r="G149" s="233"/>
      <c r="H149" s="237">
        <v>606.81200000000001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189</v>
      </c>
      <c r="AU149" s="243" t="s">
        <v>81</v>
      </c>
      <c r="AV149" s="13" t="s">
        <v>81</v>
      </c>
      <c r="AW149" s="13" t="s">
        <v>4</v>
      </c>
      <c r="AX149" s="13" t="s">
        <v>79</v>
      </c>
      <c r="AY149" s="243" t="s">
        <v>178</v>
      </c>
    </row>
    <row r="150" s="2" customFormat="1" ht="24.15" customHeight="1">
      <c r="A150" s="40"/>
      <c r="B150" s="41"/>
      <c r="C150" s="214" t="s">
        <v>261</v>
      </c>
      <c r="D150" s="214" t="s">
        <v>180</v>
      </c>
      <c r="E150" s="215" t="s">
        <v>255</v>
      </c>
      <c r="F150" s="216" t="s">
        <v>256</v>
      </c>
      <c r="G150" s="217" t="s">
        <v>193</v>
      </c>
      <c r="H150" s="218">
        <v>337.118</v>
      </c>
      <c r="I150" s="219"/>
      <c r="J150" s="220">
        <f>ROUND(I150*H150,2)</f>
        <v>0</v>
      </c>
      <c r="K150" s="216" t="s">
        <v>184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185</v>
      </c>
      <c r="AT150" s="225" t="s">
        <v>180</v>
      </c>
      <c r="AU150" s="225" t="s">
        <v>81</v>
      </c>
      <c r="AY150" s="19" t="s">
        <v>178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185</v>
      </c>
      <c r="BM150" s="225" t="s">
        <v>4410</v>
      </c>
    </row>
    <row r="151" s="2" customFormat="1">
      <c r="A151" s="40"/>
      <c r="B151" s="41"/>
      <c r="C151" s="42"/>
      <c r="D151" s="227" t="s">
        <v>187</v>
      </c>
      <c r="E151" s="42"/>
      <c r="F151" s="228" t="s">
        <v>258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187</v>
      </c>
      <c r="AU151" s="19" t="s">
        <v>81</v>
      </c>
    </row>
    <row r="152" s="13" customFormat="1">
      <c r="A152" s="13"/>
      <c r="B152" s="232"/>
      <c r="C152" s="233"/>
      <c r="D152" s="234" t="s">
        <v>189</v>
      </c>
      <c r="E152" s="235" t="s">
        <v>19</v>
      </c>
      <c r="F152" s="236" t="s">
        <v>4391</v>
      </c>
      <c r="G152" s="233"/>
      <c r="H152" s="237">
        <v>337.118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189</v>
      </c>
      <c r="AU152" s="243" t="s">
        <v>81</v>
      </c>
      <c r="AV152" s="13" t="s">
        <v>81</v>
      </c>
      <c r="AW152" s="13" t="s">
        <v>33</v>
      </c>
      <c r="AX152" s="13" t="s">
        <v>79</v>
      </c>
      <c r="AY152" s="243" t="s">
        <v>178</v>
      </c>
    </row>
    <row r="153" s="2" customFormat="1" ht="24.15" customHeight="1">
      <c r="A153" s="40"/>
      <c r="B153" s="41"/>
      <c r="C153" s="214" t="s">
        <v>266</v>
      </c>
      <c r="D153" s="214" t="s">
        <v>180</v>
      </c>
      <c r="E153" s="215" t="s">
        <v>255</v>
      </c>
      <c r="F153" s="216" t="s">
        <v>256</v>
      </c>
      <c r="G153" s="217" t="s">
        <v>193</v>
      </c>
      <c r="H153" s="218">
        <v>646.89300000000003</v>
      </c>
      <c r="I153" s="219"/>
      <c r="J153" s="220">
        <f>ROUND(I153*H153,2)</f>
        <v>0</v>
      </c>
      <c r="K153" s="216" t="s">
        <v>184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185</v>
      </c>
      <c r="AT153" s="225" t="s">
        <v>180</v>
      </c>
      <c r="AU153" s="225" t="s">
        <v>81</v>
      </c>
      <c r="AY153" s="19" t="s">
        <v>178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185</v>
      </c>
      <c r="BM153" s="225" t="s">
        <v>4411</v>
      </c>
    </row>
    <row r="154" s="2" customFormat="1">
      <c r="A154" s="40"/>
      <c r="B154" s="41"/>
      <c r="C154" s="42"/>
      <c r="D154" s="227" t="s">
        <v>187</v>
      </c>
      <c r="E154" s="42"/>
      <c r="F154" s="228" t="s">
        <v>258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187</v>
      </c>
      <c r="AU154" s="19" t="s">
        <v>81</v>
      </c>
    </row>
    <row r="155" s="2" customFormat="1" ht="24.15" customHeight="1">
      <c r="A155" s="40"/>
      <c r="B155" s="41"/>
      <c r="C155" s="214" t="s">
        <v>272</v>
      </c>
      <c r="D155" s="214" t="s">
        <v>180</v>
      </c>
      <c r="E155" s="215" t="s">
        <v>4412</v>
      </c>
      <c r="F155" s="216" t="s">
        <v>4413</v>
      </c>
      <c r="G155" s="217" t="s">
        <v>183</v>
      </c>
      <c r="H155" s="218">
        <v>244</v>
      </c>
      <c r="I155" s="219"/>
      <c r="J155" s="220">
        <f>ROUND(I155*H155,2)</f>
        <v>0</v>
      </c>
      <c r="K155" s="216" t="s">
        <v>184</v>
      </c>
      <c r="L155" s="46"/>
      <c r="M155" s="221" t="s">
        <v>19</v>
      </c>
      <c r="N155" s="222" t="s">
        <v>42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185</v>
      </c>
      <c r="AT155" s="225" t="s">
        <v>180</v>
      </c>
      <c r="AU155" s="225" t="s">
        <v>81</v>
      </c>
      <c r="AY155" s="19" t="s">
        <v>178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185</v>
      </c>
      <c r="BM155" s="225" t="s">
        <v>4414</v>
      </c>
    </row>
    <row r="156" s="2" customFormat="1">
      <c r="A156" s="40"/>
      <c r="B156" s="41"/>
      <c r="C156" s="42"/>
      <c r="D156" s="227" t="s">
        <v>187</v>
      </c>
      <c r="E156" s="42"/>
      <c r="F156" s="228" t="s">
        <v>4415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187</v>
      </c>
      <c r="AU156" s="19" t="s">
        <v>81</v>
      </c>
    </row>
    <row r="157" s="13" customFormat="1">
      <c r="A157" s="13"/>
      <c r="B157" s="232"/>
      <c r="C157" s="233"/>
      <c r="D157" s="234" t="s">
        <v>189</v>
      </c>
      <c r="E157" s="235" t="s">
        <v>19</v>
      </c>
      <c r="F157" s="236" t="s">
        <v>4416</v>
      </c>
      <c r="G157" s="233"/>
      <c r="H157" s="237">
        <v>244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189</v>
      </c>
      <c r="AU157" s="243" t="s">
        <v>81</v>
      </c>
      <c r="AV157" s="13" t="s">
        <v>81</v>
      </c>
      <c r="AW157" s="13" t="s">
        <v>33</v>
      </c>
      <c r="AX157" s="13" t="s">
        <v>79</v>
      </c>
      <c r="AY157" s="243" t="s">
        <v>178</v>
      </c>
    </row>
    <row r="158" s="2" customFormat="1" ht="16.5" customHeight="1">
      <c r="A158" s="40"/>
      <c r="B158" s="41"/>
      <c r="C158" s="265" t="s">
        <v>279</v>
      </c>
      <c r="D158" s="265" t="s">
        <v>430</v>
      </c>
      <c r="E158" s="266" t="s">
        <v>4417</v>
      </c>
      <c r="F158" s="267" t="s">
        <v>4418</v>
      </c>
      <c r="G158" s="268" t="s">
        <v>1013</v>
      </c>
      <c r="H158" s="269">
        <v>4.8799999999999999</v>
      </c>
      <c r="I158" s="270"/>
      <c r="J158" s="271">
        <f>ROUND(I158*H158,2)</f>
        <v>0</v>
      </c>
      <c r="K158" s="267" t="s">
        <v>184</v>
      </c>
      <c r="L158" s="272"/>
      <c r="M158" s="273" t="s">
        <v>19</v>
      </c>
      <c r="N158" s="274" t="s">
        <v>42</v>
      </c>
      <c r="O158" s="86"/>
      <c r="P158" s="223">
        <f>O158*H158</f>
        <v>0</v>
      </c>
      <c r="Q158" s="223">
        <v>0.001</v>
      </c>
      <c r="R158" s="223">
        <f>Q158*H158</f>
        <v>0.0048799999999999998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232</v>
      </c>
      <c r="AT158" s="225" t="s">
        <v>430</v>
      </c>
      <c r="AU158" s="225" t="s">
        <v>81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185</v>
      </c>
      <c r="BM158" s="225" t="s">
        <v>4419</v>
      </c>
    </row>
    <row r="159" s="13" customFormat="1">
      <c r="A159" s="13"/>
      <c r="B159" s="232"/>
      <c r="C159" s="233"/>
      <c r="D159" s="234" t="s">
        <v>189</v>
      </c>
      <c r="E159" s="233"/>
      <c r="F159" s="236" t="s">
        <v>4420</v>
      </c>
      <c r="G159" s="233"/>
      <c r="H159" s="237">
        <v>4.8799999999999999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189</v>
      </c>
      <c r="AU159" s="243" t="s">
        <v>81</v>
      </c>
      <c r="AV159" s="13" t="s">
        <v>81</v>
      </c>
      <c r="AW159" s="13" t="s">
        <v>4</v>
      </c>
      <c r="AX159" s="13" t="s">
        <v>79</v>
      </c>
      <c r="AY159" s="243" t="s">
        <v>178</v>
      </c>
    </row>
    <row r="160" s="2" customFormat="1" ht="24.15" customHeight="1">
      <c r="A160" s="40"/>
      <c r="B160" s="41"/>
      <c r="C160" s="214" t="s">
        <v>285</v>
      </c>
      <c r="D160" s="214" t="s">
        <v>180</v>
      </c>
      <c r="E160" s="215" t="s">
        <v>4421</v>
      </c>
      <c r="F160" s="216" t="s">
        <v>4422</v>
      </c>
      <c r="G160" s="217" t="s">
        <v>183</v>
      </c>
      <c r="H160" s="218">
        <v>1138</v>
      </c>
      <c r="I160" s="219"/>
      <c r="J160" s="220">
        <f>ROUND(I160*H160,2)</f>
        <v>0</v>
      </c>
      <c r="K160" s="216" t="s">
        <v>184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185</v>
      </c>
      <c r="AT160" s="225" t="s">
        <v>180</v>
      </c>
      <c r="AU160" s="225" t="s">
        <v>81</v>
      </c>
      <c r="AY160" s="19" t="s">
        <v>178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185</v>
      </c>
      <c r="BM160" s="225" t="s">
        <v>4423</v>
      </c>
    </row>
    <row r="161" s="2" customFormat="1">
      <c r="A161" s="40"/>
      <c r="B161" s="41"/>
      <c r="C161" s="42"/>
      <c r="D161" s="227" t="s">
        <v>187</v>
      </c>
      <c r="E161" s="42"/>
      <c r="F161" s="228" t="s">
        <v>4424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187</v>
      </c>
      <c r="AU161" s="19" t="s">
        <v>81</v>
      </c>
    </row>
    <row r="162" s="15" customFormat="1">
      <c r="A162" s="15"/>
      <c r="B162" s="255"/>
      <c r="C162" s="256"/>
      <c r="D162" s="234" t="s">
        <v>189</v>
      </c>
      <c r="E162" s="257" t="s">
        <v>19</v>
      </c>
      <c r="F162" s="258" t="s">
        <v>4425</v>
      </c>
      <c r="G162" s="256"/>
      <c r="H162" s="257" t="s">
        <v>19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189</v>
      </c>
      <c r="AU162" s="264" t="s">
        <v>81</v>
      </c>
      <c r="AV162" s="15" t="s">
        <v>79</v>
      </c>
      <c r="AW162" s="15" t="s">
        <v>33</v>
      </c>
      <c r="AX162" s="15" t="s">
        <v>71</v>
      </c>
      <c r="AY162" s="264" t="s">
        <v>178</v>
      </c>
    </row>
    <row r="163" s="13" customFormat="1">
      <c r="A163" s="13"/>
      <c r="B163" s="232"/>
      <c r="C163" s="233"/>
      <c r="D163" s="234" t="s">
        <v>189</v>
      </c>
      <c r="E163" s="235" t="s">
        <v>19</v>
      </c>
      <c r="F163" s="236" t="s">
        <v>4426</v>
      </c>
      <c r="G163" s="233"/>
      <c r="H163" s="237">
        <v>50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189</v>
      </c>
      <c r="AU163" s="243" t="s">
        <v>81</v>
      </c>
      <c r="AV163" s="13" t="s">
        <v>81</v>
      </c>
      <c r="AW163" s="13" t="s">
        <v>33</v>
      </c>
      <c r="AX163" s="13" t="s">
        <v>71</v>
      </c>
      <c r="AY163" s="243" t="s">
        <v>178</v>
      </c>
    </row>
    <row r="164" s="13" customFormat="1">
      <c r="A164" s="13"/>
      <c r="B164" s="232"/>
      <c r="C164" s="233"/>
      <c r="D164" s="234" t="s">
        <v>189</v>
      </c>
      <c r="E164" s="235" t="s">
        <v>19</v>
      </c>
      <c r="F164" s="236" t="s">
        <v>4427</v>
      </c>
      <c r="G164" s="233"/>
      <c r="H164" s="237">
        <v>210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189</v>
      </c>
      <c r="AU164" s="243" t="s">
        <v>81</v>
      </c>
      <c r="AV164" s="13" t="s">
        <v>81</v>
      </c>
      <c r="AW164" s="13" t="s">
        <v>33</v>
      </c>
      <c r="AX164" s="13" t="s">
        <v>71</v>
      </c>
      <c r="AY164" s="243" t="s">
        <v>178</v>
      </c>
    </row>
    <row r="165" s="13" customFormat="1">
      <c r="A165" s="13"/>
      <c r="B165" s="232"/>
      <c r="C165" s="233"/>
      <c r="D165" s="234" t="s">
        <v>189</v>
      </c>
      <c r="E165" s="235" t="s">
        <v>19</v>
      </c>
      <c r="F165" s="236" t="s">
        <v>4428</v>
      </c>
      <c r="G165" s="233"/>
      <c r="H165" s="237">
        <v>115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189</v>
      </c>
      <c r="AU165" s="243" t="s">
        <v>81</v>
      </c>
      <c r="AV165" s="13" t="s">
        <v>81</v>
      </c>
      <c r="AW165" s="13" t="s">
        <v>33</v>
      </c>
      <c r="AX165" s="13" t="s">
        <v>71</v>
      </c>
      <c r="AY165" s="243" t="s">
        <v>178</v>
      </c>
    </row>
    <row r="166" s="13" customFormat="1">
      <c r="A166" s="13"/>
      <c r="B166" s="232"/>
      <c r="C166" s="233"/>
      <c r="D166" s="234" t="s">
        <v>189</v>
      </c>
      <c r="E166" s="235" t="s">
        <v>19</v>
      </c>
      <c r="F166" s="236" t="s">
        <v>4429</v>
      </c>
      <c r="G166" s="233"/>
      <c r="H166" s="237">
        <v>763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189</v>
      </c>
      <c r="AU166" s="243" t="s">
        <v>81</v>
      </c>
      <c r="AV166" s="13" t="s">
        <v>81</v>
      </c>
      <c r="AW166" s="13" t="s">
        <v>33</v>
      </c>
      <c r="AX166" s="13" t="s">
        <v>71</v>
      </c>
      <c r="AY166" s="243" t="s">
        <v>178</v>
      </c>
    </row>
    <row r="167" s="14" customFormat="1">
      <c r="A167" s="14"/>
      <c r="B167" s="244"/>
      <c r="C167" s="245"/>
      <c r="D167" s="234" t="s">
        <v>189</v>
      </c>
      <c r="E167" s="246" t="s">
        <v>19</v>
      </c>
      <c r="F167" s="247" t="s">
        <v>214</v>
      </c>
      <c r="G167" s="245"/>
      <c r="H167" s="248">
        <v>1138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189</v>
      </c>
      <c r="AU167" s="254" t="s">
        <v>81</v>
      </c>
      <c r="AV167" s="14" t="s">
        <v>185</v>
      </c>
      <c r="AW167" s="14" t="s">
        <v>33</v>
      </c>
      <c r="AX167" s="14" t="s">
        <v>79</v>
      </c>
      <c r="AY167" s="254" t="s">
        <v>178</v>
      </c>
    </row>
    <row r="168" s="2" customFormat="1" ht="24.15" customHeight="1">
      <c r="A168" s="40"/>
      <c r="B168" s="41"/>
      <c r="C168" s="214" t="s">
        <v>291</v>
      </c>
      <c r="D168" s="214" t="s">
        <v>180</v>
      </c>
      <c r="E168" s="215" t="s">
        <v>4421</v>
      </c>
      <c r="F168" s="216" t="s">
        <v>4422</v>
      </c>
      <c r="G168" s="217" t="s">
        <v>183</v>
      </c>
      <c r="H168" s="218">
        <v>244</v>
      </c>
      <c r="I168" s="219"/>
      <c r="J168" s="220">
        <f>ROUND(I168*H168,2)</f>
        <v>0</v>
      </c>
      <c r="K168" s="216" t="s">
        <v>184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185</v>
      </c>
      <c r="AT168" s="225" t="s">
        <v>180</v>
      </c>
      <c r="AU168" s="225" t="s">
        <v>81</v>
      </c>
      <c r="AY168" s="19" t="s">
        <v>178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185</v>
      </c>
      <c r="BM168" s="225" t="s">
        <v>4430</v>
      </c>
    </row>
    <row r="169" s="2" customFormat="1">
      <c r="A169" s="40"/>
      <c r="B169" s="41"/>
      <c r="C169" s="42"/>
      <c r="D169" s="227" t="s">
        <v>187</v>
      </c>
      <c r="E169" s="42"/>
      <c r="F169" s="228" t="s">
        <v>4424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187</v>
      </c>
      <c r="AU169" s="19" t="s">
        <v>81</v>
      </c>
    </row>
    <row r="170" s="13" customFormat="1">
      <c r="A170" s="13"/>
      <c r="B170" s="232"/>
      <c r="C170" s="233"/>
      <c r="D170" s="234" t="s">
        <v>189</v>
      </c>
      <c r="E170" s="235" t="s">
        <v>19</v>
      </c>
      <c r="F170" s="236" t="s">
        <v>4416</v>
      </c>
      <c r="G170" s="233"/>
      <c r="H170" s="237">
        <v>244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189</v>
      </c>
      <c r="AU170" s="243" t="s">
        <v>81</v>
      </c>
      <c r="AV170" s="13" t="s">
        <v>81</v>
      </c>
      <c r="AW170" s="13" t="s">
        <v>33</v>
      </c>
      <c r="AX170" s="13" t="s">
        <v>79</v>
      </c>
      <c r="AY170" s="243" t="s">
        <v>178</v>
      </c>
    </row>
    <row r="171" s="2" customFormat="1" ht="24.15" customHeight="1">
      <c r="A171" s="40"/>
      <c r="B171" s="41"/>
      <c r="C171" s="214" t="s">
        <v>297</v>
      </c>
      <c r="D171" s="214" t="s">
        <v>180</v>
      </c>
      <c r="E171" s="215" t="s">
        <v>4431</v>
      </c>
      <c r="F171" s="216" t="s">
        <v>4432</v>
      </c>
      <c r="G171" s="217" t="s">
        <v>183</v>
      </c>
      <c r="H171" s="218">
        <v>1138</v>
      </c>
      <c r="I171" s="219"/>
      <c r="J171" s="220">
        <f>ROUND(I171*H171,2)</f>
        <v>0</v>
      </c>
      <c r="K171" s="216" t="s">
        <v>184</v>
      </c>
      <c r="L171" s="46"/>
      <c r="M171" s="221" t="s">
        <v>19</v>
      </c>
      <c r="N171" s="222" t="s">
        <v>42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185</v>
      </c>
      <c r="AT171" s="225" t="s">
        <v>180</v>
      </c>
      <c r="AU171" s="225" t="s">
        <v>81</v>
      </c>
      <c r="AY171" s="19" t="s">
        <v>178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185</v>
      </c>
      <c r="BM171" s="225" t="s">
        <v>4433</v>
      </c>
    </row>
    <row r="172" s="2" customFormat="1">
      <c r="A172" s="40"/>
      <c r="B172" s="41"/>
      <c r="C172" s="42"/>
      <c r="D172" s="227" t="s">
        <v>187</v>
      </c>
      <c r="E172" s="42"/>
      <c r="F172" s="228" t="s">
        <v>4434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187</v>
      </c>
      <c r="AU172" s="19" t="s">
        <v>81</v>
      </c>
    </row>
    <row r="173" s="2" customFormat="1" ht="16.5" customHeight="1">
      <c r="A173" s="40"/>
      <c r="B173" s="41"/>
      <c r="C173" s="265" t="s">
        <v>7</v>
      </c>
      <c r="D173" s="265" t="s">
        <v>430</v>
      </c>
      <c r="E173" s="266" t="s">
        <v>4435</v>
      </c>
      <c r="F173" s="267" t="s">
        <v>4436</v>
      </c>
      <c r="G173" s="268" t="s">
        <v>1013</v>
      </c>
      <c r="H173" s="269">
        <v>22.760000000000002</v>
      </c>
      <c r="I173" s="270"/>
      <c r="J173" s="271">
        <f>ROUND(I173*H173,2)</f>
        <v>0</v>
      </c>
      <c r="K173" s="267" t="s">
        <v>184</v>
      </c>
      <c r="L173" s="272"/>
      <c r="M173" s="273" t="s">
        <v>19</v>
      </c>
      <c r="N173" s="274" t="s">
        <v>42</v>
      </c>
      <c r="O173" s="86"/>
      <c r="P173" s="223">
        <f>O173*H173</f>
        <v>0</v>
      </c>
      <c r="Q173" s="223">
        <v>0.001</v>
      </c>
      <c r="R173" s="223">
        <f>Q173*H173</f>
        <v>0.022760000000000002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232</v>
      </c>
      <c r="AT173" s="225" t="s">
        <v>430</v>
      </c>
      <c r="AU173" s="225" t="s">
        <v>81</v>
      </c>
      <c r="AY173" s="19" t="s">
        <v>178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185</v>
      </c>
      <c r="BM173" s="225" t="s">
        <v>4437</v>
      </c>
    </row>
    <row r="174" s="13" customFormat="1">
      <c r="A174" s="13"/>
      <c r="B174" s="232"/>
      <c r="C174" s="233"/>
      <c r="D174" s="234" t="s">
        <v>189</v>
      </c>
      <c r="E174" s="233"/>
      <c r="F174" s="236" t="s">
        <v>4438</v>
      </c>
      <c r="G174" s="233"/>
      <c r="H174" s="237">
        <v>22.760000000000002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189</v>
      </c>
      <c r="AU174" s="243" t="s">
        <v>81</v>
      </c>
      <c r="AV174" s="13" t="s">
        <v>81</v>
      </c>
      <c r="AW174" s="13" t="s">
        <v>4</v>
      </c>
      <c r="AX174" s="13" t="s">
        <v>79</v>
      </c>
      <c r="AY174" s="243" t="s">
        <v>178</v>
      </c>
    </row>
    <row r="175" s="2" customFormat="1" ht="21.75" customHeight="1">
      <c r="A175" s="40"/>
      <c r="B175" s="41"/>
      <c r="C175" s="214" t="s">
        <v>304</v>
      </c>
      <c r="D175" s="214" t="s">
        <v>180</v>
      </c>
      <c r="E175" s="215" t="s">
        <v>267</v>
      </c>
      <c r="F175" s="216" t="s">
        <v>268</v>
      </c>
      <c r="G175" s="217" t="s">
        <v>183</v>
      </c>
      <c r="H175" s="218">
        <v>1150</v>
      </c>
      <c r="I175" s="219"/>
      <c r="J175" s="220">
        <f>ROUND(I175*H175,2)</f>
        <v>0</v>
      </c>
      <c r="K175" s="216" t="s">
        <v>184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185</v>
      </c>
      <c r="AT175" s="225" t="s">
        <v>180</v>
      </c>
      <c r="AU175" s="225" t="s">
        <v>81</v>
      </c>
      <c r="AY175" s="19" t="s">
        <v>178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185</v>
      </c>
      <c r="BM175" s="225" t="s">
        <v>4439</v>
      </c>
    </row>
    <row r="176" s="2" customFormat="1">
      <c r="A176" s="40"/>
      <c r="B176" s="41"/>
      <c r="C176" s="42"/>
      <c r="D176" s="227" t="s">
        <v>187</v>
      </c>
      <c r="E176" s="42"/>
      <c r="F176" s="228" t="s">
        <v>270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187</v>
      </c>
      <c r="AU176" s="19" t="s">
        <v>81</v>
      </c>
    </row>
    <row r="177" s="13" customFormat="1">
      <c r="A177" s="13"/>
      <c r="B177" s="232"/>
      <c r="C177" s="233"/>
      <c r="D177" s="234" t="s">
        <v>189</v>
      </c>
      <c r="E177" s="235" t="s">
        <v>19</v>
      </c>
      <c r="F177" s="236" t="s">
        <v>4440</v>
      </c>
      <c r="G177" s="233"/>
      <c r="H177" s="237">
        <v>1150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189</v>
      </c>
      <c r="AU177" s="243" t="s">
        <v>81</v>
      </c>
      <c r="AV177" s="13" t="s">
        <v>81</v>
      </c>
      <c r="AW177" s="13" t="s">
        <v>33</v>
      </c>
      <c r="AX177" s="13" t="s">
        <v>79</v>
      </c>
      <c r="AY177" s="243" t="s">
        <v>178</v>
      </c>
    </row>
    <row r="178" s="2" customFormat="1" ht="16.5" customHeight="1">
      <c r="A178" s="40"/>
      <c r="B178" s="41"/>
      <c r="C178" s="214" t="s">
        <v>310</v>
      </c>
      <c r="D178" s="214" t="s">
        <v>180</v>
      </c>
      <c r="E178" s="215" t="s">
        <v>4441</v>
      </c>
      <c r="F178" s="216" t="s">
        <v>4442</v>
      </c>
      <c r="G178" s="217" t="s">
        <v>183</v>
      </c>
      <c r="H178" s="218">
        <v>40</v>
      </c>
      <c r="I178" s="219"/>
      <c r="J178" s="220">
        <f>ROUND(I178*H178,2)</f>
        <v>0</v>
      </c>
      <c r="K178" s="216" t="s">
        <v>184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185</v>
      </c>
      <c r="AT178" s="225" t="s">
        <v>180</v>
      </c>
      <c r="AU178" s="225" t="s">
        <v>81</v>
      </c>
      <c r="AY178" s="19" t="s">
        <v>178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185</v>
      </c>
      <c r="BM178" s="225" t="s">
        <v>4443</v>
      </c>
    </row>
    <row r="179" s="2" customFormat="1">
      <c r="A179" s="40"/>
      <c r="B179" s="41"/>
      <c r="C179" s="42"/>
      <c r="D179" s="227" t="s">
        <v>187</v>
      </c>
      <c r="E179" s="42"/>
      <c r="F179" s="228" t="s">
        <v>4444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187</v>
      </c>
      <c r="AU179" s="19" t="s">
        <v>81</v>
      </c>
    </row>
    <row r="180" s="13" customFormat="1">
      <c r="A180" s="13"/>
      <c r="B180" s="232"/>
      <c r="C180" s="233"/>
      <c r="D180" s="234" t="s">
        <v>189</v>
      </c>
      <c r="E180" s="235" t="s">
        <v>19</v>
      </c>
      <c r="F180" s="236" t="s">
        <v>4445</v>
      </c>
      <c r="G180" s="233"/>
      <c r="H180" s="237">
        <v>40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189</v>
      </c>
      <c r="AU180" s="243" t="s">
        <v>81</v>
      </c>
      <c r="AV180" s="13" t="s">
        <v>81</v>
      </c>
      <c r="AW180" s="13" t="s">
        <v>33</v>
      </c>
      <c r="AX180" s="13" t="s">
        <v>79</v>
      </c>
      <c r="AY180" s="243" t="s">
        <v>178</v>
      </c>
    </row>
    <row r="181" s="2" customFormat="1" ht="16.5" customHeight="1">
      <c r="A181" s="40"/>
      <c r="B181" s="41"/>
      <c r="C181" s="265" t="s">
        <v>316</v>
      </c>
      <c r="D181" s="265" t="s">
        <v>430</v>
      </c>
      <c r="E181" s="266" t="s">
        <v>4446</v>
      </c>
      <c r="F181" s="267" t="s">
        <v>4447</v>
      </c>
      <c r="G181" s="268" t="s">
        <v>183</v>
      </c>
      <c r="H181" s="269">
        <v>44</v>
      </c>
      <c r="I181" s="270"/>
      <c r="J181" s="271">
        <f>ROUND(I181*H181,2)</f>
        <v>0</v>
      </c>
      <c r="K181" s="267" t="s">
        <v>184</v>
      </c>
      <c r="L181" s="272"/>
      <c r="M181" s="273" t="s">
        <v>19</v>
      </c>
      <c r="N181" s="274" t="s">
        <v>42</v>
      </c>
      <c r="O181" s="86"/>
      <c r="P181" s="223">
        <f>O181*H181</f>
        <v>0</v>
      </c>
      <c r="Q181" s="223">
        <v>0.00069999999999999999</v>
      </c>
      <c r="R181" s="223">
        <f>Q181*H181</f>
        <v>0.030800000000000001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232</v>
      </c>
      <c r="AT181" s="225" t="s">
        <v>430</v>
      </c>
      <c r="AU181" s="225" t="s">
        <v>81</v>
      </c>
      <c r="AY181" s="19" t="s">
        <v>178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185</v>
      </c>
      <c r="BM181" s="225" t="s">
        <v>4448</v>
      </c>
    </row>
    <row r="182" s="13" customFormat="1">
      <c r="A182" s="13"/>
      <c r="B182" s="232"/>
      <c r="C182" s="233"/>
      <c r="D182" s="234" t="s">
        <v>189</v>
      </c>
      <c r="E182" s="233"/>
      <c r="F182" s="236" t="s">
        <v>4449</v>
      </c>
      <c r="G182" s="233"/>
      <c r="H182" s="237">
        <v>44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189</v>
      </c>
      <c r="AU182" s="243" t="s">
        <v>81</v>
      </c>
      <c r="AV182" s="13" t="s">
        <v>81</v>
      </c>
      <c r="AW182" s="13" t="s">
        <v>4</v>
      </c>
      <c r="AX182" s="13" t="s">
        <v>79</v>
      </c>
      <c r="AY182" s="243" t="s">
        <v>178</v>
      </c>
    </row>
    <row r="183" s="2" customFormat="1" ht="16.5" customHeight="1">
      <c r="A183" s="40"/>
      <c r="B183" s="41"/>
      <c r="C183" s="214" t="s">
        <v>321</v>
      </c>
      <c r="D183" s="214" t="s">
        <v>180</v>
      </c>
      <c r="E183" s="215" t="s">
        <v>4450</v>
      </c>
      <c r="F183" s="216" t="s">
        <v>4451</v>
      </c>
      <c r="G183" s="217" t="s">
        <v>183</v>
      </c>
      <c r="H183" s="218">
        <v>1138</v>
      </c>
      <c r="I183" s="219"/>
      <c r="J183" s="220">
        <f>ROUND(I183*H183,2)</f>
        <v>0</v>
      </c>
      <c r="K183" s="216" t="s">
        <v>184</v>
      </c>
      <c r="L183" s="46"/>
      <c r="M183" s="221" t="s">
        <v>19</v>
      </c>
      <c r="N183" s="222" t="s">
        <v>42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185</v>
      </c>
      <c r="AT183" s="225" t="s">
        <v>180</v>
      </c>
      <c r="AU183" s="225" t="s">
        <v>81</v>
      </c>
      <c r="AY183" s="19" t="s">
        <v>178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185</v>
      </c>
      <c r="BM183" s="225" t="s">
        <v>4452</v>
      </c>
    </row>
    <row r="184" s="2" customFormat="1">
      <c r="A184" s="40"/>
      <c r="B184" s="41"/>
      <c r="C184" s="42"/>
      <c r="D184" s="227" t="s">
        <v>187</v>
      </c>
      <c r="E184" s="42"/>
      <c r="F184" s="228" t="s">
        <v>4453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187</v>
      </c>
      <c r="AU184" s="19" t="s">
        <v>81</v>
      </c>
    </row>
    <row r="185" s="2" customFormat="1" ht="16.5" customHeight="1">
      <c r="A185" s="40"/>
      <c r="B185" s="41"/>
      <c r="C185" s="214" t="s">
        <v>328</v>
      </c>
      <c r="D185" s="214" t="s">
        <v>180</v>
      </c>
      <c r="E185" s="215" t="s">
        <v>4454</v>
      </c>
      <c r="F185" s="216" t="s">
        <v>4455</v>
      </c>
      <c r="G185" s="217" t="s">
        <v>183</v>
      </c>
      <c r="H185" s="218">
        <v>1138</v>
      </c>
      <c r="I185" s="219"/>
      <c r="J185" s="220">
        <f>ROUND(I185*H185,2)</f>
        <v>0</v>
      </c>
      <c r="K185" s="216" t="s">
        <v>184</v>
      </c>
      <c r="L185" s="46"/>
      <c r="M185" s="221" t="s">
        <v>19</v>
      </c>
      <c r="N185" s="222" t="s">
        <v>42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185</v>
      </c>
      <c r="AT185" s="225" t="s">
        <v>180</v>
      </c>
      <c r="AU185" s="225" t="s">
        <v>81</v>
      </c>
      <c r="AY185" s="19" t="s">
        <v>178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185</v>
      </c>
      <c r="BM185" s="225" t="s">
        <v>4456</v>
      </c>
    </row>
    <row r="186" s="2" customFormat="1">
      <c r="A186" s="40"/>
      <c r="B186" s="41"/>
      <c r="C186" s="42"/>
      <c r="D186" s="227" t="s">
        <v>187</v>
      </c>
      <c r="E186" s="42"/>
      <c r="F186" s="228" t="s">
        <v>4457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187</v>
      </c>
      <c r="AU186" s="19" t="s">
        <v>81</v>
      </c>
    </row>
    <row r="187" s="2" customFormat="1" ht="24.15" customHeight="1">
      <c r="A187" s="40"/>
      <c r="B187" s="41"/>
      <c r="C187" s="214" t="s">
        <v>334</v>
      </c>
      <c r="D187" s="214" t="s">
        <v>180</v>
      </c>
      <c r="E187" s="215" t="s">
        <v>4458</v>
      </c>
      <c r="F187" s="216" t="s">
        <v>4459</v>
      </c>
      <c r="G187" s="217" t="s">
        <v>183</v>
      </c>
      <c r="H187" s="218">
        <v>1138</v>
      </c>
      <c r="I187" s="219"/>
      <c r="J187" s="220">
        <f>ROUND(I187*H187,2)</f>
        <v>0</v>
      </c>
      <c r="K187" s="216" t="s">
        <v>184</v>
      </c>
      <c r="L187" s="46"/>
      <c r="M187" s="221" t="s">
        <v>19</v>
      </c>
      <c r="N187" s="222" t="s">
        <v>42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185</v>
      </c>
      <c r="AT187" s="225" t="s">
        <v>180</v>
      </c>
      <c r="AU187" s="225" t="s">
        <v>81</v>
      </c>
      <c r="AY187" s="19" t="s">
        <v>178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185</v>
      </c>
      <c r="BM187" s="225" t="s">
        <v>4460</v>
      </c>
    </row>
    <row r="188" s="2" customFormat="1">
      <c r="A188" s="40"/>
      <c r="B188" s="41"/>
      <c r="C188" s="42"/>
      <c r="D188" s="227" t="s">
        <v>187</v>
      </c>
      <c r="E188" s="42"/>
      <c r="F188" s="228" t="s">
        <v>4461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187</v>
      </c>
      <c r="AU188" s="19" t="s">
        <v>81</v>
      </c>
    </row>
    <row r="189" s="12" customFormat="1" ht="22.8" customHeight="1">
      <c r="A189" s="12"/>
      <c r="B189" s="198"/>
      <c r="C189" s="199"/>
      <c r="D189" s="200" t="s">
        <v>70</v>
      </c>
      <c r="E189" s="212" t="s">
        <v>81</v>
      </c>
      <c r="F189" s="212" t="s">
        <v>271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SUM(P190:P195)</f>
        <v>0</v>
      </c>
      <c r="Q189" s="206"/>
      <c r="R189" s="207">
        <f>SUM(R190:R195)</f>
        <v>0.34515299999999999</v>
      </c>
      <c r="S189" s="206"/>
      <c r="T189" s="208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79</v>
      </c>
      <c r="AT189" s="210" t="s">
        <v>70</v>
      </c>
      <c r="AU189" s="210" t="s">
        <v>79</v>
      </c>
      <c r="AY189" s="209" t="s">
        <v>178</v>
      </c>
      <c r="BK189" s="211">
        <f>SUM(BK190:BK195)</f>
        <v>0</v>
      </c>
    </row>
    <row r="190" s="2" customFormat="1" ht="24.15" customHeight="1">
      <c r="A190" s="40"/>
      <c r="B190" s="41"/>
      <c r="C190" s="214" t="s">
        <v>343</v>
      </c>
      <c r="D190" s="214" t="s">
        <v>180</v>
      </c>
      <c r="E190" s="215" t="s">
        <v>4462</v>
      </c>
      <c r="F190" s="216" t="s">
        <v>4463</v>
      </c>
      <c r="G190" s="217" t="s">
        <v>193</v>
      </c>
      <c r="H190" s="218">
        <v>3.0630000000000002</v>
      </c>
      <c r="I190" s="219"/>
      <c r="J190" s="220">
        <f>ROUND(I190*H190,2)</f>
        <v>0</v>
      </c>
      <c r="K190" s="216" t="s">
        <v>184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185</v>
      </c>
      <c r="AT190" s="225" t="s">
        <v>180</v>
      </c>
      <c r="AU190" s="225" t="s">
        <v>81</v>
      </c>
      <c r="AY190" s="19" t="s">
        <v>178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185</v>
      </c>
      <c r="BM190" s="225" t="s">
        <v>4464</v>
      </c>
    </row>
    <row r="191" s="2" customFormat="1">
      <c r="A191" s="40"/>
      <c r="B191" s="41"/>
      <c r="C191" s="42"/>
      <c r="D191" s="227" t="s">
        <v>187</v>
      </c>
      <c r="E191" s="42"/>
      <c r="F191" s="228" t="s">
        <v>4465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187</v>
      </c>
      <c r="AU191" s="19" t="s">
        <v>81</v>
      </c>
    </row>
    <row r="192" s="13" customFormat="1">
      <c r="A192" s="13"/>
      <c r="B192" s="232"/>
      <c r="C192" s="233"/>
      <c r="D192" s="234" t="s">
        <v>189</v>
      </c>
      <c r="E192" s="235" t="s">
        <v>19</v>
      </c>
      <c r="F192" s="236" t="s">
        <v>4383</v>
      </c>
      <c r="G192" s="233"/>
      <c r="H192" s="237">
        <v>3.0630000000000002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189</v>
      </c>
      <c r="AU192" s="243" t="s">
        <v>81</v>
      </c>
      <c r="AV192" s="13" t="s">
        <v>81</v>
      </c>
      <c r="AW192" s="13" t="s">
        <v>33</v>
      </c>
      <c r="AX192" s="13" t="s">
        <v>79</v>
      </c>
      <c r="AY192" s="243" t="s">
        <v>178</v>
      </c>
    </row>
    <row r="193" s="2" customFormat="1" ht="16.5" customHeight="1">
      <c r="A193" s="40"/>
      <c r="B193" s="41"/>
      <c r="C193" s="214" t="s">
        <v>349</v>
      </c>
      <c r="D193" s="214" t="s">
        <v>180</v>
      </c>
      <c r="E193" s="215" t="s">
        <v>335</v>
      </c>
      <c r="F193" s="216" t="s">
        <v>336</v>
      </c>
      <c r="G193" s="217" t="s">
        <v>193</v>
      </c>
      <c r="H193" s="218">
        <v>0.14999999999999999</v>
      </c>
      <c r="I193" s="219"/>
      <c r="J193" s="220">
        <f>ROUND(I193*H193,2)</f>
        <v>0</v>
      </c>
      <c r="K193" s="216" t="s">
        <v>184</v>
      </c>
      <c r="L193" s="46"/>
      <c r="M193" s="221" t="s">
        <v>19</v>
      </c>
      <c r="N193" s="222" t="s">
        <v>42</v>
      </c>
      <c r="O193" s="86"/>
      <c r="P193" s="223">
        <f>O193*H193</f>
        <v>0</v>
      </c>
      <c r="Q193" s="223">
        <v>2.3010199999999998</v>
      </c>
      <c r="R193" s="223">
        <f>Q193*H193</f>
        <v>0.34515299999999999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185</v>
      </c>
      <c r="AT193" s="225" t="s">
        <v>180</v>
      </c>
      <c r="AU193" s="225" t="s">
        <v>81</v>
      </c>
      <c r="AY193" s="19" t="s">
        <v>178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185</v>
      </c>
      <c r="BM193" s="225" t="s">
        <v>4466</v>
      </c>
    </row>
    <row r="194" s="2" customFormat="1">
      <c r="A194" s="40"/>
      <c r="B194" s="41"/>
      <c r="C194" s="42"/>
      <c r="D194" s="227" t="s">
        <v>187</v>
      </c>
      <c r="E194" s="42"/>
      <c r="F194" s="228" t="s">
        <v>338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187</v>
      </c>
      <c r="AU194" s="19" t="s">
        <v>81</v>
      </c>
    </row>
    <row r="195" s="13" customFormat="1">
      <c r="A195" s="13"/>
      <c r="B195" s="232"/>
      <c r="C195" s="233"/>
      <c r="D195" s="234" t="s">
        <v>189</v>
      </c>
      <c r="E195" s="235" t="s">
        <v>19</v>
      </c>
      <c r="F195" s="236" t="s">
        <v>4467</v>
      </c>
      <c r="G195" s="233"/>
      <c r="H195" s="237">
        <v>0.14999999999999999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189</v>
      </c>
      <c r="AU195" s="243" t="s">
        <v>81</v>
      </c>
      <c r="AV195" s="13" t="s">
        <v>81</v>
      </c>
      <c r="AW195" s="13" t="s">
        <v>33</v>
      </c>
      <c r="AX195" s="13" t="s">
        <v>79</v>
      </c>
      <c r="AY195" s="243" t="s">
        <v>178</v>
      </c>
    </row>
    <row r="196" s="12" customFormat="1" ht="22.8" customHeight="1">
      <c r="A196" s="12"/>
      <c r="B196" s="198"/>
      <c r="C196" s="199"/>
      <c r="D196" s="200" t="s">
        <v>70</v>
      </c>
      <c r="E196" s="212" t="s">
        <v>215</v>
      </c>
      <c r="F196" s="212" t="s">
        <v>736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SUM(P197:P257)</f>
        <v>0</v>
      </c>
      <c r="Q196" s="206"/>
      <c r="R196" s="207">
        <f>SUM(R197:R257)</f>
        <v>15.589878000000001</v>
      </c>
      <c r="S196" s="206"/>
      <c r="T196" s="208">
        <f>SUM(T197:T257)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79</v>
      </c>
      <c r="AT196" s="210" t="s">
        <v>70</v>
      </c>
      <c r="AU196" s="210" t="s">
        <v>79</v>
      </c>
      <c r="AY196" s="209" t="s">
        <v>178</v>
      </c>
      <c r="BK196" s="211">
        <f>SUM(BK197:BK257)</f>
        <v>0</v>
      </c>
    </row>
    <row r="197" s="2" customFormat="1" ht="24.15" customHeight="1">
      <c r="A197" s="40"/>
      <c r="B197" s="41"/>
      <c r="C197" s="214" t="s">
        <v>356</v>
      </c>
      <c r="D197" s="214" t="s">
        <v>180</v>
      </c>
      <c r="E197" s="215" t="s">
        <v>4468</v>
      </c>
      <c r="F197" s="216" t="s">
        <v>4469</v>
      </c>
      <c r="G197" s="217" t="s">
        <v>183</v>
      </c>
      <c r="H197" s="218">
        <v>244</v>
      </c>
      <c r="I197" s="219"/>
      <c r="J197" s="220">
        <f>ROUND(I197*H197,2)</f>
        <v>0</v>
      </c>
      <c r="K197" s="216" t="s">
        <v>184</v>
      </c>
      <c r="L197" s="46"/>
      <c r="M197" s="221" t="s">
        <v>19</v>
      </c>
      <c r="N197" s="222" t="s">
        <v>42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185</v>
      </c>
      <c r="AT197" s="225" t="s">
        <v>180</v>
      </c>
      <c r="AU197" s="225" t="s">
        <v>81</v>
      </c>
      <c r="AY197" s="19" t="s">
        <v>178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185</v>
      </c>
      <c r="BM197" s="225" t="s">
        <v>662</v>
      </c>
    </row>
    <row r="198" s="2" customFormat="1">
      <c r="A198" s="40"/>
      <c r="B198" s="41"/>
      <c r="C198" s="42"/>
      <c r="D198" s="227" t="s">
        <v>187</v>
      </c>
      <c r="E198" s="42"/>
      <c r="F198" s="228" t="s">
        <v>4470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187</v>
      </c>
      <c r="AU198" s="19" t="s">
        <v>81</v>
      </c>
    </row>
    <row r="199" s="13" customFormat="1">
      <c r="A199" s="13"/>
      <c r="B199" s="232"/>
      <c r="C199" s="233"/>
      <c r="D199" s="234" t="s">
        <v>189</v>
      </c>
      <c r="E199" s="235" t="s">
        <v>19</v>
      </c>
      <c r="F199" s="236" t="s">
        <v>4471</v>
      </c>
      <c r="G199" s="233"/>
      <c r="H199" s="237">
        <v>190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189</v>
      </c>
      <c r="AU199" s="243" t="s">
        <v>81</v>
      </c>
      <c r="AV199" s="13" t="s">
        <v>81</v>
      </c>
      <c r="AW199" s="13" t="s">
        <v>33</v>
      </c>
      <c r="AX199" s="13" t="s">
        <v>71</v>
      </c>
      <c r="AY199" s="243" t="s">
        <v>178</v>
      </c>
    </row>
    <row r="200" s="13" customFormat="1">
      <c r="A200" s="13"/>
      <c r="B200" s="232"/>
      <c r="C200" s="233"/>
      <c r="D200" s="234" t="s">
        <v>189</v>
      </c>
      <c r="E200" s="235" t="s">
        <v>19</v>
      </c>
      <c r="F200" s="236" t="s">
        <v>4472</v>
      </c>
      <c r="G200" s="233"/>
      <c r="H200" s="237">
        <v>54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189</v>
      </c>
      <c r="AU200" s="243" t="s">
        <v>81</v>
      </c>
      <c r="AV200" s="13" t="s">
        <v>81</v>
      </c>
      <c r="AW200" s="13" t="s">
        <v>33</v>
      </c>
      <c r="AX200" s="13" t="s">
        <v>71</v>
      </c>
      <c r="AY200" s="243" t="s">
        <v>178</v>
      </c>
    </row>
    <row r="201" s="14" customFormat="1">
      <c r="A201" s="14"/>
      <c r="B201" s="244"/>
      <c r="C201" s="245"/>
      <c r="D201" s="234" t="s">
        <v>189</v>
      </c>
      <c r="E201" s="246" t="s">
        <v>19</v>
      </c>
      <c r="F201" s="247" t="s">
        <v>214</v>
      </c>
      <c r="G201" s="245"/>
      <c r="H201" s="248">
        <v>244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189</v>
      </c>
      <c r="AU201" s="254" t="s">
        <v>81</v>
      </c>
      <c r="AV201" s="14" t="s">
        <v>185</v>
      </c>
      <c r="AW201" s="14" t="s">
        <v>33</v>
      </c>
      <c r="AX201" s="14" t="s">
        <v>79</v>
      </c>
      <c r="AY201" s="254" t="s">
        <v>178</v>
      </c>
    </row>
    <row r="202" s="2" customFormat="1" ht="24.15" customHeight="1">
      <c r="A202" s="40"/>
      <c r="B202" s="41"/>
      <c r="C202" s="214" t="s">
        <v>361</v>
      </c>
      <c r="D202" s="214" t="s">
        <v>180</v>
      </c>
      <c r="E202" s="215" t="s">
        <v>4473</v>
      </c>
      <c r="F202" s="216" t="s">
        <v>4474</v>
      </c>
      <c r="G202" s="217" t="s">
        <v>183</v>
      </c>
      <c r="H202" s="218">
        <v>54</v>
      </c>
      <c r="I202" s="219"/>
      <c r="J202" s="220">
        <f>ROUND(I202*H202,2)</f>
        <v>0</v>
      </c>
      <c r="K202" s="216" t="s">
        <v>184</v>
      </c>
      <c r="L202" s="46"/>
      <c r="M202" s="221" t="s">
        <v>19</v>
      </c>
      <c r="N202" s="222" t="s">
        <v>42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185</v>
      </c>
      <c r="AT202" s="225" t="s">
        <v>180</v>
      </c>
      <c r="AU202" s="225" t="s">
        <v>81</v>
      </c>
      <c r="AY202" s="19" t="s">
        <v>178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185</v>
      </c>
      <c r="BM202" s="225" t="s">
        <v>4475</v>
      </c>
    </row>
    <row r="203" s="2" customFormat="1">
      <c r="A203" s="40"/>
      <c r="B203" s="41"/>
      <c r="C203" s="42"/>
      <c r="D203" s="227" t="s">
        <v>187</v>
      </c>
      <c r="E203" s="42"/>
      <c r="F203" s="228" t="s">
        <v>4476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187</v>
      </c>
      <c r="AU203" s="19" t="s">
        <v>81</v>
      </c>
    </row>
    <row r="204" s="13" customFormat="1">
      <c r="A204" s="13"/>
      <c r="B204" s="232"/>
      <c r="C204" s="233"/>
      <c r="D204" s="234" t="s">
        <v>189</v>
      </c>
      <c r="E204" s="235" t="s">
        <v>19</v>
      </c>
      <c r="F204" s="236" t="s">
        <v>4472</v>
      </c>
      <c r="G204" s="233"/>
      <c r="H204" s="237">
        <v>54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189</v>
      </c>
      <c r="AU204" s="243" t="s">
        <v>81</v>
      </c>
      <c r="AV204" s="13" t="s">
        <v>81</v>
      </c>
      <c r="AW204" s="13" t="s">
        <v>33</v>
      </c>
      <c r="AX204" s="13" t="s">
        <v>79</v>
      </c>
      <c r="AY204" s="243" t="s">
        <v>178</v>
      </c>
    </row>
    <row r="205" s="2" customFormat="1" ht="24.15" customHeight="1">
      <c r="A205" s="40"/>
      <c r="B205" s="41"/>
      <c r="C205" s="214" t="s">
        <v>367</v>
      </c>
      <c r="D205" s="214" t="s">
        <v>180</v>
      </c>
      <c r="E205" s="215" t="s">
        <v>4477</v>
      </c>
      <c r="F205" s="216" t="s">
        <v>4478</v>
      </c>
      <c r="G205" s="217" t="s">
        <v>183</v>
      </c>
      <c r="H205" s="218">
        <v>190</v>
      </c>
      <c r="I205" s="219"/>
      <c r="J205" s="220">
        <f>ROUND(I205*H205,2)</f>
        <v>0</v>
      </c>
      <c r="K205" s="216" t="s">
        <v>184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185</v>
      </c>
      <c r="AT205" s="225" t="s">
        <v>180</v>
      </c>
      <c r="AU205" s="225" t="s">
        <v>81</v>
      </c>
      <c r="AY205" s="19" t="s">
        <v>178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185</v>
      </c>
      <c r="BM205" s="225" t="s">
        <v>4479</v>
      </c>
    </row>
    <row r="206" s="2" customFormat="1">
      <c r="A206" s="40"/>
      <c r="B206" s="41"/>
      <c r="C206" s="42"/>
      <c r="D206" s="227" t="s">
        <v>187</v>
      </c>
      <c r="E206" s="42"/>
      <c r="F206" s="228" t="s">
        <v>4480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187</v>
      </c>
      <c r="AU206" s="19" t="s">
        <v>81</v>
      </c>
    </row>
    <row r="207" s="13" customFormat="1">
      <c r="A207" s="13"/>
      <c r="B207" s="232"/>
      <c r="C207" s="233"/>
      <c r="D207" s="234" t="s">
        <v>189</v>
      </c>
      <c r="E207" s="235" t="s">
        <v>19</v>
      </c>
      <c r="F207" s="236" t="s">
        <v>4471</v>
      </c>
      <c r="G207" s="233"/>
      <c r="H207" s="237">
        <v>190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189</v>
      </c>
      <c r="AU207" s="243" t="s">
        <v>81</v>
      </c>
      <c r="AV207" s="13" t="s">
        <v>81</v>
      </c>
      <c r="AW207" s="13" t="s">
        <v>33</v>
      </c>
      <c r="AX207" s="13" t="s">
        <v>79</v>
      </c>
      <c r="AY207" s="243" t="s">
        <v>178</v>
      </c>
    </row>
    <row r="208" s="2" customFormat="1" ht="24.15" customHeight="1">
      <c r="A208" s="40"/>
      <c r="B208" s="41"/>
      <c r="C208" s="214" t="s">
        <v>372</v>
      </c>
      <c r="D208" s="214" t="s">
        <v>180</v>
      </c>
      <c r="E208" s="215" t="s">
        <v>4481</v>
      </c>
      <c r="F208" s="216" t="s">
        <v>4482</v>
      </c>
      <c r="G208" s="217" t="s">
        <v>183</v>
      </c>
      <c r="H208" s="218">
        <v>203</v>
      </c>
      <c r="I208" s="219"/>
      <c r="J208" s="220">
        <f>ROUND(I208*H208,2)</f>
        <v>0</v>
      </c>
      <c r="K208" s="216" t="s">
        <v>184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185</v>
      </c>
      <c r="AT208" s="225" t="s">
        <v>180</v>
      </c>
      <c r="AU208" s="225" t="s">
        <v>81</v>
      </c>
      <c r="AY208" s="19" t="s">
        <v>178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185</v>
      </c>
      <c r="BM208" s="225" t="s">
        <v>4483</v>
      </c>
    </row>
    <row r="209" s="2" customFormat="1">
      <c r="A209" s="40"/>
      <c r="B209" s="41"/>
      <c r="C209" s="42"/>
      <c r="D209" s="227" t="s">
        <v>187</v>
      </c>
      <c r="E209" s="42"/>
      <c r="F209" s="228" t="s">
        <v>4484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187</v>
      </c>
      <c r="AU209" s="19" t="s">
        <v>81</v>
      </c>
    </row>
    <row r="210" s="13" customFormat="1">
      <c r="A210" s="13"/>
      <c r="B210" s="232"/>
      <c r="C210" s="233"/>
      <c r="D210" s="234" t="s">
        <v>189</v>
      </c>
      <c r="E210" s="235" t="s">
        <v>19</v>
      </c>
      <c r="F210" s="236" t="s">
        <v>4485</v>
      </c>
      <c r="G210" s="233"/>
      <c r="H210" s="237">
        <v>203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189</v>
      </c>
      <c r="AU210" s="243" t="s">
        <v>81</v>
      </c>
      <c r="AV210" s="13" t="s">
        <v>81</v>
      </c>
      <c r="AW210" s="13" t="s">
        <v>33</v>
      </c>
      <c r="AX210" s="13" t="s">
        <v>79</v>
      </c>
      <c r="AY210" s="243" t="s">
        <v>178</v>
      </c>
    </row>
    <row r="211" s="2" customFormat="1" ht="21.75" customHeight="1">
      <c r="A211" s="40"/>
      <c r="B211" s="41"/>
      <c r="C211" s="214" t="s">
        <v>378</v>
      </c>
      <c r="D211" s="214" t="s">
        <v>180</v>
      </c>
      <c r="E211" s="215" t="s">
        <v>4486</v>
      </c>
      <c r="F211" s="216" t="s">
        <v>4487</v>
      </c>
      <c r="G211" s="217" t="s">
        <v>183</v>
      </c>
      <c r="H211" s="218">
        <v>18.399999999999999</v>
      </c>
      <c r="I211" s="219"/>
      <c r="J211" s="220">
        <f>ROUND(I211*H211,2)</f>
        <v>0</v>
      </c>
      <c r="K211" s="216" t="s">
        <v>184</v>
      </c>
      <c r="L211" s="46"/>
      <c r="M211" s="221" t="s">
        <v>19</v>
      </c>
      <c r="N211" s="222" t="s">
        <v>42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185</v>
      </c>
      <c r="AT211" s="225" t="s">
        <v>180</v>
      </c>
      <c r="AU211" s="225" t="s">
        <v>81</v>
      </c>
      <c r="AY211" s="19" t="s">
        <v>178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185</v>
      </c>
      <c r="BM211" s="225" t="s">
        <v>4488</v>
      </c>
    </row>
    <row r="212" s="2" customFormat="1">
      <c r="A212" s="40"/>
      <c r="B212" s="41"/>
      <c r="C212" s="42"/>
      <c r="D212" s="227" t="s">
        <v>187</v>
      </c>
      <c r="E212" s="42"/>
      <c r="F212" s="228" t="s">
        <v>4489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187</v>
      </c>
      <c r="AU212" s="19" t="s">
        <v>81</v>
      </c>
    </row>
    <row r="213" s="13" customFormat="1">
      <c r="A213" s="13"/>
      <c r="B213" s="232"/>
      <c r="C213" s="233"/>
      <c r="D213" s="234" t="s">
        <v>189</v>
      </c>
      <c r="E213" s="235" t="s">
        <v>19</v>
      </c>
      <c r="F213" s="236" t="s">
        <v>4490</v>
      </c>
      <c r="G213" s="233"/>
      <c r="H213" s="237">
        <v>18.399999999999999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189</v>
      </c>
      <c r="AU213" s="243" t="s">
        <v>81</v>
      </c>
      <c r="AV213" s="13" t="s">
        <v>81</v>
      </c>
      <c r="AW213" s="13" t="s">
        <v>33</v>
      </c>
      <c r="AX213" s="13" t="s">
        <v>79</v>
      </c>
      <c r="AY213" s="243" t="s">
        <v>178</v>
      </c>
    </row>
    <row r="214" s="2" customFormat="1" ht="24.15" customHeight="1">
      <c r="A214" s="40"/>
      <c r="B214" s="41"/>
      <c r="C214" s="214" t="s">
        <v>384</v>
      </c>
      <c r="D214" s="214" t="s">
        <v>180</v>
      </c>
      <c r="E214" s="215" t="s">
        <v>4491</v>
      </c>
      <c r="F214" s="216" t="s">
        <v>4492</v>
      </c>
      <c r="G214" s="217" t="s">
        <v>183</v>
      </c>
      <c r="H214" s="218">
        <v>398</v>
      </c>
      <c r="I214" s="219"/>
      <c r="J214" s="220">
        <f>ROUND(I214*H214,2)</f>
        <v>0</v>
      </c>
      <c r="K214" s="216" t="s">
        <v>184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185</v>
      </c>
      <c r="AT214" s="225" t="s">
        <v>180</v>
      </c>
      <c r="AU214" s="225" t="s">
        <v>81</v>
      </c>
      <c r="AY214" s="19" t="s">
        <v>178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185</v>
      </c>
      <c r="BM214" s="225" t="s">
        <v>4493</v>
      </c>
    </row>
    <row r="215" s="2" customFormat="1">
      <c r="A215" s="40"/>
      <c r="B215" s="41"/>
      <c r="C215" s="42"/>
      <c r="D215" s="227" t="s">
        <v>187</v>
      </c>
      <c r="E215" s="42"/>
      <c r="F215" s="228" t="s">
        <v>4494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187</v>
      </c>
      <c r="AU215" s="19" t="s">
        <v>81</v>
      </c>
    </row>
    <row r="216" s="15" customFormat="1">
      <c r="A216" s="15"/>
      <c r="B216" s="255"/>
      <c r="C216" s="256"/>
      <c r="D216" s="234" t="s">
        <v>189</v>
      </c>
      <c r="E216" s="257" t="s">
        <v>19</v>
      </c>
      <c r="F216" s="258" t="s">
        <v>4495</v>
      </c>
      <c r="G216" s="256"/>
      <c r="H216" s="257" t="s">
        <v>19</v>
      </c>
      <c r="I216" s="259"/>
      <c r="J216" s="256"/>
      <c r="K216" s="256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189</v>
      </c>
      <c r="AU216" s="264" t="s">
        <v>81</v>
      </c>
      <c r="AV216" s="15" t="s">
        <v>79</v>
      </c>
      <c r="AW216" s="15" t="s">
        <v>33</v>
      </c>
      <c r="AX216" s="15" t="s">
        <v>71</v>
      </c>
      <c r="AY216" s="264" t="s">
        <v>178</v>
      </c>
    </row>
    <row r="217" s="13" customFormat="1">
      <c r="A217" s="13"/>
      <c r="B217" s="232"/>
      <c r="C217" s="233"/>
      <c r="D217" s="234" t="s">
        <v>189</v>
      </c>
      <c r="E217" s="235" t="s">
        <v>19</v>
      </c>
      <c r="F217" s="236" t="s">
        <v>4496</v>
      </c>
      <c r="G217" s="233"/>
      <c r="H217" s="237">
        <v>398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189</v>
      </c>
      <c r="AU217" s="243" t="s">
        <v>81</v>
      </c>
      <c r="AV217" s="13" t="s">
        <v>81</v>
      </c>
      <c r="AW217" s="13" t="s">
        <v>33</v>
      </c>
      <c r="AX217" s="13" t="s">
        <v>79</v>
      </c>
      <c r="AY217" s="243" t="s">
        <v>178</v>
      </c>
    </row>
    <row r="218" s="2" customFormat="1" ht="24.15" customHeight="1">
      <c r="A218" s="40"/>
      <c r="B218" s="41"/>
      <c r="C218" s="214" t="s">
        <v>390</v>
      </c>
      <c r="D218" s="214" t="s">
        <v>180</v>
      </c>
      <c r="E218" s="215" t="s">
        <v>4497</v>
      </c>
      <c r="F218" s="216" t="s">
        <v>4498</v>
      </c>
      <c r="G218" s="217" t="s">
        <v>183</v>
      </c>
      <c r="H218" s="218">
        <v>368</v>
      </c>
      <c r="I218" s="219"/>
      <c r="J218" s="220">
        <f>ROUND(I218*H218,2)</f>
        <v>0</v>
      </c>
      <c r="K218" s="216" t="s">
        <v>184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185</v>
      </c>
      <c r="AT218" s="225" t="s">
        <v>180</v>
      </c>
      <c r="AU218" s="225" t="s">
        <v>81</v>
      </c>
      <c r="AY218" s="19" t="s">
        <v>178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185</v>
      </c>
      <c r="BM218" s="225" t="s">
        <v>4499</v>
      </c>
    </row>
    <row r="219" s="2" customFormat="1">
      <c r="A219" s="40"/>
      <c r="B219" s="41"/>
      <c r="C219" s="42"/>
      <c r="D219" s="227" t="s">
        <v>187</v>
      </c>
      <c r="E219" s="42"/>
      <c r="F219" s="228" t="s">
        <v>4500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187</v>
      </c>
      <c r="AU219" s="19" t="s">
        <v>81</v>
      </c>
    </row>
    <row r="220" s="15" customFormat="1">
      <c r="A220" s="15"/>
      <c r="B220" s="255"/>
      <c r="C220" s="256"/>
      <c r="D220" s="234" t="s">
        <v>189</v>
      </c>
      <c r="E220" s="257" t="s">
        <v>19</v>
      </c>
      <c r="F220" s="258" t="s">
        <v>4501</v>
      </c>
      <c r="G220" s="256"/>
      <c r="H220" s="257" t="s">
        <v>19</v>
      </c>
      <c r="I220" s="259"/>
      <c r="J220" s="256"/>
      <c r="K220" s="256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189</v>
      </c>
      <c r="AU220" s="264" t="s">
        <v>81</v>
      </c>
      <c r="AV220" s="15" t="s">
        <v>79</v>
      </c>
      <c r="AW220" s="15" t="s">
        <v>33</v>
      </c>
      <c r="AX220" s="15" t="s">
        <v>71</v>
      </c>
      <c r="AY220" s="264" t="s">
        <v>178</v>
      </c>
    </row>
    <row r="221" s="13" customFormat="1">
      <c r="A221" s="13"/>
      <c r="B221" s="232"/>
      <c r="C221" s="233"/>
      <c r="D221" s="234" t="s">
        <v>189</v>
      </c>
      <c r="E221" s="235" t="s">
        <v>19</v>
      </c>
      <c r="F221" s="236" t="s">
        <v>4502</v>
      </c>
      <c r="G221" s="233"/>
      <c r="H221" s="237">
        <v>368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189</v>
      </c>
      <c r="AU221" s="243" t="s">
        <v>81</v>
      </c>
      <c r="AV221" s="13" t="s">
        <v>81</v>
      </c>
      <c r="AW221" s="13" t="s">
        <v>33</v>
      </c>
      <c r="AX221" s="13" t="s">
        <v>79</v>
      </c>
      <c r="AY221" s="243" t="s">
        <v>178</v>
      </c>
    </row>
    <row r="222" s="2" customFormat="1" ht="24.15" customHeight="1">
      <c r="A222" s="40"/>
      <c r="B222" s="41"/>
      <c r="C222" s="214" t="s">
        <v>396</v>
      </c>
      <c r="D222" s="214" t="s">
        <v>180</v>
      </c>
      <c r="E222" s="215" t="s">
        <v>4503</v>
      </c>
      <c r="F222" s="216" t="s">
        <v>4504</v>
      </c>
      <c r="G222" s="217" t="s">
        <v>183</v>
      </c>
      <c r="H222" s="218">
        <v>135</v>
      </c>
      <c r="I222" s="219"/>
      <c r="J222" s="220">
        <f>ROUND(I222*H222,2)</f>
        <v>0</v>
      </c>
      <c r="K222" s="216" t="s">
        <v>184</v>
      </c>
      <c r="L222" s="46"/>
      <c r="M222" s="221" t="s">
        <v>19</v>
      </c>
      <c r="N222" s="222" t="s">
        <v>42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185</v>
      </c>
      <c r="AT222" s="225" t="s">
        <v>180</v>
      </c>
      <c r="AU222" s="225" t="s">
        <v>81</v>
      </c>
      <c r="AY222" s="19" t="s">
        <v>178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79</v>
      </c>
      <c r="BK222" s="226">
        <f>ROUND(I222*H222,2)</f>
        <v>0</v>
      </c>
      <c r="BL222" s="19" t="s">
        <v>185</v>
      </c>
      <c r="BM222" s="225" t="s">
        <v>4505</v>
      </c>
    </row>
    <row r="223" s="2" customFormat="1">
      <c r="A223" s="40"/>
      <c r="B223" s="41"/>
      <c r="C223" s="42"/>
      <c r="D223" s="227" t="s">
        <v>187</v>
      </c>
      <c r="E223" s="42"/>
      <c r="F223" s="228" t="s">
        <v>4506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187</v>
      </c>
      <c r="AU223" s="19" t="s">
        <v>81</v>
      </c>
    </row>
    <row r="224" s="13" customFormat="1">
      <c r="A224" s="13"/>
      <c r="B224" s="232"/>
      <c r="C224" s="233"/>
      <c r="D224" s="234" t="s">
        <v>189</v>
      </c>
      <c r="E224" s="235" t="s">
        <v>19</v>
      </c>
      <c r="F224" s="236" t="s">
        <v>4507</v>
      </c>
      <c r="G224" s="233"/>
      <c r="H224" s="237">
        <v>135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189</v>
      </c>
      <c r="AU224" s="243" t="s">
        <v>81</v>
      </c>
      <c r="AV224" s="13" t="s">
        <v>81</v>
      </c>
      <c r="AW224" s="13" t="s">
        <v>33</v>
      </c>
      <c r="AX224" s="13" t="s">
        <v>79</v>
      </c>
      <c r="AY224" s="243" t="s">
        <v>178</v>
      </c>
    </row>
    <row r="225" s="2" customFormat="1" ht="16.5" customHeight="1">
      <c r="A225" s="40"/>
      <c r="B225" s="41"/>
      <c r="C225" s="214" t="s">
        <v>401</v>
      </c>
      <c r="D225" s="214" t="s">
        <v>180</v>
      </c>
      <c r="E225" s="215" t="s">
        <v>4508</v>
      </c>
      <c r="F225" s="216" t="s">
        <v>4509</v>
      </c>
      <c r="G225" s="217" t="s">
        <v>183</v>
      </c>
      <c r="H225" s="218">
        <v>368</v>
      </c>
      <c r="I225" s="219"/>
      <c r="J225" s="220">
        <f>ROUND(I225*H225,2)</f>
        <v>0</v>
      </c>
      <c r="K225" s="216" t="s">
        <v>184</v>
      </c>
      <c r="L225" s="46"/>
      <c r="M225" s="221" t="s">
        <v>19</v>
      </c>
      <c r="N225" s="222" t="s">
        <v>42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185</v>
      </c>
      <c r="AT225" s="225" t="s">
        <v>180</v>
      </c>
      <c r="AU225" s="225" t="s">
        <v>81</v>
      </c>
      <c r="AY225" s="19" t="s">
        <v>178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79</v>
      </c>
      <c r="BK225" s="226">
        <f>ROUND(I225*H225,2)</f>
        <v>0</v>
      </c>
      <c r="BL225" s="19" t="s">
        <v>185</v>
      </c>
      <c r="BM225" s="225" t="s">
        <v>4510</v>
      </c>
    </row>
    <row r="226" s="2" customFormat="1">
      <c r="A226" s="40"/>
      <c r="B226" s="41"/>
      <c r="C226" s="42"/>
      <c r="D226" s="227" t="s">
        <v>187</v>
      </c>
      <c r="E226" s="42"/>
      <c r="F226" s="228" t="s">
        <v>4511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187</v>
      </c>
      <c r="AU226" s="19" t="s">
        <v>81</v>
      </c>
    </row>
    <row r="227" s="13" customFormat="1">
      <c r="A227" s="13"/>
      <c r="B227" s="232"/>
      <c r="C227" s="233"/>
      <c r="D227" s="234" t="s">
        <v>189</v>
      </c>
      <c r="E227" s="235" t="s">
        <v>19</v>
      </c>
      <c r="F227" s="236" t="s">
        <v>4502</v>
      </c>
      <c r="G227" s="233"/>
      <c r="H227" s="237">
        <v>368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189</v>
      </c>
      <c r="AU227" s="243" t="s">
        <v>81</v>
      </c>
      <c r="AV227" s="13" t="s">
        <v>81</v>
      </c>
      <c r="AW227" s="13" t="s">
        <v>33</v>
      </c>
      <c r="AX227" s="13" t="s">
        <v>79</v>
      </c>
      <c r="AY227" s="243" t="s">
        <v>178</v>
      </c>
    </row>
    <row r="228" s="2" customFormat="1" ht="16.5" customHeight="1">
      <c r="A228" s="40"/>
      <c r="B228" s="41"/>
      <c r="C228" s="214" t="s">
        <v>407</v>
      </c>
      <c r="D228" s="214" t="s">
        <v>180</v>
      </c>
      <c r="E228" s="215" t="s">
        <v>4512</v>
      </c>
      <c r="F228" s="216" t="s">
        <v>4513</v>
      </c>
      <c r="G228" s="217" t="s">
        <v>183</v>
      </c>
      <c r="H228" s="218">
        <v>368</v>
      </c>
      <c r="I228" s="219"/>
      <c r="J228" s="220">
        <f>ROUND(I228*H228,2)</f>
        <v>0</v>
      </c>
      <c r="K228" s="216" t="s">
        <v>184</v>
      </c>
      <c r="L228" s="46"/>
      <c r="M228" s="221" t="s">
        <v>19</v>
      </c>
      <c r="N228" s="222" t="s">
        <v>42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185</v>
      </c>
      <c r="AT228" s="225" t="s">
        <v>180</v>
      </c>
      <c r="AU228" s="225" t="s">
        <v>81</v>
      </c>
      <c r="AY228" s="19" t="s">
        <v>178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185</v>
      </c>
      <c r="BM228" s="225" t="s">
        <v>4514</v>
      </c>
    </row>
    <row r="229" s="2" customFormat="1">
      <c r="A229" s="40"/>
      <c r="B229" s="41"/>
      <c r="C229" s="42"/>
      <c r="D229" s="227" t="s">
        <v>187</v>
      </c>
      <c r="E229" s="42"/>
      <c r="F229" s="228" t="s">
        <v>4515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187</v>
      </c>
      <c r="AU229" s="19" t="s">
        <v>81</v>
      </c>
    </row>
    <row r="230" s="2" customFormat="1" ht="24.15" customHeight="1">
      <c r="A230" s="40"/>
      <c r="B230" s="41"/>
      <c r="C230" s="214" t="s">
        <v>415</v>
      </c>
      <c r="D230" s="214" t="s">
        <v>180</v>
      </c>
      <c r="E230" s="215" t="s">
        <v>4516</v>
      </c>
      <c r="F230" s="216" t="s">
        <v>4517</v>
      </c>
      <c r="G230" s="217" t="s">
        <v>183</v>
      </c>
      <c r="H230" s="218">
        <v>368</v>
      </c>
      <c r="I230" s="219"/>
      <c r="J230" s="220">
        <f>ROUND(I230*H230,2)</f>
        <v>0</v>
      </c>
      <c r="K230" s="216" t="s">
        <v>184</v>
      </c>
      <c r="L230" s="46"/>
      <c r="M230" s="221" t="s">
        <v>19</v>
      </c>
      <c r="N230" s="222" t="s">
        <v>42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185</v>
      </c>
      <c r="AT230" s="225" t="s">
        <v>180</v>
      </c>
      <c r="AU230" s="225" t="s">
        <v>81</v>
      </c>
      <c r="AY230" s="19" t="s">
        <v>178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185</v>
      </c>
      <c r="BM230" s="225" t="s">
        <v>4518</v>
      </c>
    </row>
    <row r="231" s="2" customFormat="1">
      <c r="A231" s="40"/>
      <c r="B231" s="41"/>
      <c r="C231" s="42"/>
      <c r="D231" s="227" t="s">
        <v>187</v>
      </c>
      <c r="E231" s="42"/>
      <c r="F231" s="228" t="s">
        <v>4519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187</v>
      </c>
      <c r="AU231" s="19" t="s">
        <v>81</v>
      </c>
    </row>
    <row r="232" s="2" customFormat="1" ht="24.15" customHeight="1">
      <c r="A232" s="40"/>
      <c r="B232" s="41"/>
      <c r="C232" s="214" t="s">
        <v>423</v>
      </c>
      <c r="D232" s="214" t="s">
        <v>180</v>
      </c>
      <c r="E232" s="215" t="s">
        <v>4520</v>
      </c>
      <c r="F232" s="216" t="s">
        <v>4521</v>
      </c>
      <c r="G232" s="217" t="s">
        <v>183</v>
      </c>
      <c r="H232" s="218">
        <v>368</v>
      </c>
      <c r="I232" s="219"/>
      <c r="J232" s="220">
        <f>ROUND(I232*H232,2)</f>
        <v>0</v>
      </c>
      <c r="K232" s="216" t="s">
        <v>184</v>
      </c>
      <c r="L232" s="46"/>
      <c r="M232" s="221" t="s">
        <v>19</v>
      </c>
      <c r="N232" s="222" t="s">
        <v>42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185</v>
      </c>
      <c r="AT232" s="225" t="s">
        <v>180</v>
      </c>
      <c r="AU232" s="225" t="s">
        <v>81</v>
      </c>
      <c r="AY232" s="19" t="s">
        <v>178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185</v>
      </c>
      <c r="BM232" s="225" t="s">
        <v>4522</v>
      </c>
    </row>
    <row r="233" s="2" customFormat="1">
      <c r="A233" s="40"/>
      <c r="B233" s="41"/>
      <c r="C233" s="42"/>
      <c r="D233" s="227" t="s">
        <v>187</v>
      </c>
      <c r="E233" s="42"/>
      <c r="F233" s="228" t="s">
        <v>4523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187</v>
      </c>
      <c r="AU233" s="19" t="s">
        <v>81</v>
      </c>
    </row>
    <row r="234" s="13" customFormat="1">
      <c r="A234" s="13"/>
      <c r="B234" s="232"/>
      <c r="C234" s="233"/>
      <c r="D234" s="234" t="s">
        <v>189</v>
      </c>
      <c r="E234" s="235" t="s">
        <v>19</v>
      </c>
      <c r="F234" s="236" t="s">
        <v>4502</v>
      </c>
      <c r="G234" s="233"/>
      <c r="H234" s="237">
        <v>368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189</v>
      </c>
      <c r="AU234" s="243" t="s">
        <v>81</v>
      </c>
      <c r="AV234" s="13" t="s">
        <v>81</v>
      </c>
      <c r="AW234" s="13" t="s">
        <v>33</v>
      </c>
      <c r="AX234" s="13" t="s">
        <v>79</v>
      </c>
      <c r="AY234" s="243" t="s">
        <v>178</v>
      </c>
    </row>
    <row r="235" s="2" customFormat="1" ht="16.5" customHeight="1">
      <c r="A235" s="40"/>
      <c r="B235" s="41"/>
      <c r="C235" s="214" t="s">
        <v>429</v>
      </c>
      <c r="D235" s="214" t="s">
        <v>180</v>
      </c>
      <c r="E235" s="215" t="s">
        <v>4524</v>
      </c>
      <c r="F235" s="216" t="s">
        <v>4525</v>
      </c>
      <c r="G235" s="217" t="s">
        <v>183</v>
      </c>
      <c r="H235" s="218">
        <v>135</v>
      </c>
      <c r="I235" s="219"/>
      <c r="J235" s="220">
        <f>ROUND(I235*H235,2)</f>
        <v>0</v>
      </c>
      <c r="K235" s="216" t="s">
        <v>184</v>
      </c>
      <c r="L235" s="46"/>
      <c r="M235" s="221" t="s">
        <v>19</v>
      </c>
      <c r="N235" s="222" t="s">
        <v>42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185</v>
      </c>
      <c r="AT235" s="225" t="s">
        <v>180</v>
      </c>
      <c r="AU235" s="225" t="s">
        <v>81</v>
      </c>
      <c r="AY235" s="19" t="s">
        <v>178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185</v>
      </c>
      <c r="BM235" s="225" t="s">
        <v>4526</v>
      </c>
    </row>
    <row r="236" s="2" customFormat="1">
      <c r="A236" s="40"/>
      <c r="B236" s="41"/>
      <c r="C236" s="42"/>
      <c r="D236" s="227" t="s">
        <v>187</v>
      </c>
      <c r="E236" s="42"/>
      <c r="F236" s="228" t="s">
        <v>4527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187</v>
      </c>
      <c r="AU236" s="19" t="s">
        <v>81</v>
      </c>
    </row>
    <row r="237" s="13" customFormat="1">
      <c r="A237" s="13"/>
      <c r="B237" s="232"/>
      <c r="C237" s="233"/>
      <c r="D237" s="234" t="s">
        <v>189</v>
      </c>
      <c r="E237" s="235" t="s">
        <v>19</v>
      </c>
      <c r="F237" s="236" t="s">
        <v>4507</v>
      </c>
      <c r="G237" s="233"/>
      <c r="H237" s="237">
        <v>135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189</v>
      </c>
      <c r="AU237" s="243" t="s">
        <v>81</v>
      </c>
      <c r="AV237" s="13" t="s">
        <v>81</v>
      </c>
      <c r="AW237" s="13" t="s">
        <v>33</v>
      </c>
      <c r="AX237" s="13" t="s">
        <v>79</v>
      </c>
      <c r="AY237" s="243" t="s">
        <v>178</v>
      </c>
    </row>
    <row r="238" s="2" customFormat="1" ht="33" customHeight="1">
      <c r="A238" s="40"/>
      <c r="B238" s="41"/>
      <c r="C238" s="214" t="s">
        <v>435</v>
      </c>
      <c r="D238" s="214" t="s">
        <v>180</v>
      </c>
      <c r="E238" s="215" t="s">
        <v>4528</v>
      </c>
      <c r="F238" s="216" t="s">
        <v>4529</v>
      </c>
      <c r="G238" s="217" t="s">
        <v>183</v>
      </c>
      <c r="H238" s="218">
        <v>244</v>
      </c>
      <c r="I238" s="219"/>
      <c r="J238" s="220">
        <f>ROUND(I238*H238,2)</f>
        <v>0</v>
      </c>
      <c r="K238" s="216" t="s">
        <v>184</v>
      </c>
      <c r="L238" s="46"/>
      <c r="M238" s="221" t="s">
        <v>19</v>
      </c>
      <c r="N238" s="222" t="s">
        <v>42</v>
      </c>
      <c r="O238" s="86"/>
      <c r="P238" s="223">
        <f>O238*H238</f>
        <v>0</v>
      </c>
      <c r="Q238" s="223">
        <v>0.040000000000000001</v>
      </c>
      <c r="R238" s="223">
        <f>Q238*H238</f>
        <v>9.7599999999999998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185</v>
      </c>
      <c r="AT238" s="225" t="s">
        <v>180</v>
      </c>
      <c r="AU238" s="225" t="s">
        <v>81</v>
      </c>
      <c r="AY238" s="19" t="s">
        <v>178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185</v>
      </c>
      <c r="BM238" s="225" t="s">
        <v>4530</v>
      </c>
    </row>
    <row r="239" s="2" customFormat="1">
      <c r="A239" s="40"/>
      <c r="B239" s="41"/>
      <c r="C239" s="42"/>
      <c r="D239" s="227" t="s">
        <v>187</v>
      </c>
      <c r="E239" s="42"/>
      <c r="F239" s="228" t="s">
        <v>4531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187</v>
      </c>
      <c r="AU239" s="19" t="s">
        <v>81</v>
      </c>
    </row>
    <row r="240" s="15" customFormat="1">
      <c r="A240" s="15"/>
      <c r="B240" s="255"/>
      <c r="C240" s="256"/>
      <c r="D240" s="234" t="s">
        <v>189</v>
      </c>
      <c r="E240" s="257" t="s">
        <v>19</v>
      </c>
      <c r="F240" s="258" t="s">
        <v>4532</v>
      </c>
      <c r="G240" s="256"/>
      <c r="H240" s="257" t="s">
        <v>19</v>
      </c>
      <c r="I240" s="259"/>
      <c r="J240" s="256"/>
      <c r="K240" s="256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189</v>
      </c>
      <c r="AU240" s="264" t="s">
        <v>81</v>
      </c>
      <c r="AV240" s="15" t="s">
        <v>79</v>
      </c>
      <c r="AW240" s="15" t="s">
        <v>33</v>
      </c>
      <c r="AX240" s="15" t="s">
        <v>71</v>
      </c>
      <c r="AY240" s="264" t="s">
        <v>178</v>
      </c>
    </row>
    <row r="241" s="13" customFormat="1">
      <c r="A241" s="13"/>
      <c r="B241" s="232"/>
      <c r="C241" s="233"/>
      <c r="D241" s="234" t="s">
        <v>189</v>
      </c>
      <c r="E241" s="235" t="s">
        <v>19</v>
      </c>
      <c r="F241" s="236" t="s">
        <v>4471</v>
      </c>
      <c r="G241" s="233"/>
      <c r="H241" s="237">
        <v>190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189</v>
      </c>
      <c r="AU241" s="243" t="s">
        <v>81</v>
      </c>
      <c r="AV241" s="13" t="s">
        <v>81</v>
      </c>
      <c r="AW241" s="13" t="s">
        <v>33</v>
      </c>
      <c r="AX241" s="13" t="s">
        <v>71</v>
      </c>
      <c r="AY241" s="243" t="s">
        <v>178</v>
      </c>
    </row>
    <row r="242" s="13" customFormat="1">
      <c r="A242" s="13"/>
      <c r="B242" s="232"/>
      <c r="C242" s="233"/>
      <c r="D242" s="234" t="s">
        <v>189</v>
      </c>
      <c r="E242" s="235" t="s">
        <v>19</v>
      </c>
      <c r="F242" s="236" t="s">
        <v>4472</v>
      </c>
      <c r="G242" s="233"/>
      <c r="H242" s="237">
        <v>54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189</v>
      </c>
      <c r="AU242" s="243" t="s">
        <v>81</v>
      </c>
      <c r="AV242" s="13" t="s">
        <v>81</v>
      </c>
      <c r="AW242" s="13" t="s">
        <v>33</v>
      </c>
      <c r="AX242" s="13" t="s">
        <v>71</v>
      </c>
      <c r="AY242" s="243" t="s">
        <v>178</v>
      </c>
    </row>
    <row r="243" s="14" customFormat="1">
      <c r="A243" s="14"/>
      <c r="B243" s="244"/>
      <c r="C243" s="245"/>
      <c r="D243" s="234" t="s">
        <v>189</v>
      </c>
      <c r="E243" s="246" t="s">
        <v>19</v>
      </c>
      <c r="F243" s="247" t="s">
        <v>214</v>
      </c>
      <c r="G243" s="245"/>
      <c r="H243" s="248">
        <v>244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189</v>
      </c>
      <c r="AU243" s="254" t="s">
        <v>81</v>
      </c>
      <c r="AV243" s="14" t="s">
        <v>185</v>
      </c>
      <c r="AW243" s="14" t="s">
        <v>33</v>
      </c>
      <c r="AX243" s="14" t="s">
        <v>79</v>
      </c>
      <c r="AY243" s="254" t="s">
        <v>178</v>
      </c>
    </row>
    <row r="244" s="2" customFormat="1" ht="16.5" customHeight="1">
      <c r="A244" s="40"/>
      <c r="B244" s="41"/>
      <c r="C244" s="265" t="s">
        <v>444</v>
      </c>
      <c r="D244" s="265" t="s">
        <v>430</v>
      </c>
      <c r="E244" s="266" t="s">
        <v>4533</v>
      </c>
      <c r="F244" s="267" t="s">
        <v>4534</v>
      </c>
      <c r="G244" s="268" t="s">
        <v>183</v>
      </c>
      <c r="H244" s="269">
        <v>246.44</v>
      </c>
      <c r="I244" s="270"/>
      <c r="J244" s="271">
        <f>ROUND(I244*H244,2)</f>
        <v>0</v>
      </c>
      <c r="K244" s="267" t="s">
        <v>184</v>
      </c>
      <c r="L244" s="272"/>
      <c r="M244" s="273" t="s">
        <v>19</v>
      </c>
      <c r="N244" s="274" t="s">
        <v>42</v>
      </c>
      <c r="O244" s="86"/>
      <c r="P244" s="223">
        <f>O244*H244</f>
        <v>0</v>
      </c>
      <c r="Q244" s="223">
        <v>0.0055999999999999999</v>
      </c>
      <c r="R244" s="223">
        <f>Q244*H244</f>
        <v>1.380064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232</v>
      </c>
      <c r="AT244" s="225" t="s">
        <v>430</v>
      </c>
      <c r="AU244" s="225" t="s">
        <v>81</v>
      </c>
      <c r="AY244" s="19" t="s">
        <v>178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185</v>
      </c>
      <c r="BM244" s="225" t="s">
        <v>4535</v>
      </c>
    </row>
    <row r="245" s="13" customFormat="1">
      <c r="A245" s="13"/>
      <c r="B245" s="232"/>
      <c r="C245" s="233"/>
      <c r="D245" s="234" t="s">
        <v>189</v>
      </c>
      <c r="E245" s="233"/>
      <c r="F245" s="236" t="s">
        <v>4536</v>
      </c>
      <c r="G245" s="233"/>
      <c r="H245" s="237">
        <v>246.44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189</v>
      </c>
      <c r="AU245" s="243" t="s">
        <v>81</v>
      </c>
      <c r="AV245" s="13" t="s">
        <v>81</v>
      </c>
      <c r="AW245" s="13" t="s">
        <v>4</v>
      </c>
      <c r="AX245" s="13" t="s">
        <v>79</v>
      </c>
      <c r="AY245" s="243" t="s">
        <v>178</v>
      </c>
    </row>
    <row r="246" s="2" customFormat="1" ht="37.8" customHeight="1">
      <c r="A246" s="40"/>
      <c r="B246" s="41"/>
      <c r="C246" s="214" t="s">
        <v>450</v>
      </c>
      <c r="D246" s="214" t="s">
        <v>180</v>
      </c>
      <c r="E246" s="215" t="s">
        <v>4537</v>
      </c>
      <c r="F246" s="216" t="s">
        <v>4538</v>
      </c>
      <c r="G246" s="217" t="s">
        <v>183</v>
      </c>
      <c r="H246" s="218">
        <v>13</v>
      </c>
      <c r="I246" s="219"/>
      <c r="J246" s="220">
        <f>ROUND(I246*H246,2)</f>
        <v>0</v>
      </c>
      <c r="K246" s="216" t="s">
        <v>184</v>
      </c>
      <c r="L246" s="46"/>
      <c r="M246" s="221" t="s">
        <v>19</v>
      </c>
      <c r="N246" s="222" t="s">
        <v>42</v>
      </c>
      <c r="O246" s="86"/>
      <c r="P246" s="223">
        <f>O246*H246</f>
        <v>0</v>
      </c>
      <c r="Q246" s="223">
        <v>0.11162</v>
      </c>
      <c r="R246" s="223">
        <f>Q246*H246</f>
        <v>1.45106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185</v>
      </c>
      <c r="AT246" s="225" t="s">
        <v>180</v>
      </c>
      <c r="AU246" s="225" t="s">
        <v>81</v>
      </c>
      <c r="AY246" s="19" t="s">
        <v>178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79</v>
      </c>
      <c r="BK246" s="226">
        <f>ROUND(I246*H246,2)</f>
        <v>0</v>
      </c>
      <c r="BL246" s="19" t="s">
        <v>185</v>
      </c>
      <c r="BM246" s="225" t="s">
        <v>4539</v>
      </c>
    </row>
    <row r="247" s="2" customFormat="1">
      <c r="A247" s="40"/>
      <c r="B247" s="41"/>
      <c r="C247" s="42"/>
      <c r="D247" s="227" t="s">
        <v>187</v>
      </c>
      <c r="E247" s="42"/>
      <c r="F247" s="228" t="s">
        <v>4540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187</v>
      </c>
      <c r="AU247" s="19" t="s">
        <v>81</v>
      </c>
    </row>
    <row r="248" s="13" customFormat="1">
      <c r="A248" s="13"/>
      <c r="B248" s="232"/>
      <c r="C248" s="233"/>
      <c r="D248" s="234" t="s">
        <v>189</v>
      </c>
      <c r="E248" s="235" t="s">
        <v>19</v>
      </c>
      <c r="F248" s="236" t="s">
        <v>4541</v>
      </c>
      <c r="G248" s="233"/>
      <c r="H248" s="237">
        <v>15.199999999999999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189</v>
      </c>
      <c r="AU248" s="243" t="s">
        <v>81</v>
      </c>
      <c r="AV248" s="13" t="s">
        <v>81</v>
      </c>
      <c r="AW248" s="13" t="s">
        <v>33</v>
      </c>
      <c r="AX248" s="13" t="s">
        <v>71</v>
      </c>
      <c r="AY248" s="243" t="s">
        <v>178</v>
      </c>
    </row>
    <row r="249" s="13" customFormat="1">
      <c r="A249" s="13"/>
      <c r="B249" s="232"/>
      <c r="C249" s="233"/>
      <c r="D249" s="234" t="s">
        <v>189</v>
      </c>
      <c r="E249" s="235" t="s">
        <v>19</v>
      </c>
      <c r="F249" s="236" t="s">
        <v>4542</v>
      </c>
      <c r="G249" s="233"/>
      <c r="H249" s="237">
        <v>-2.2000000000000002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189</v>
      </c>
      <c r="AU249" s="243" t="s">
        <v>81</v>
      </c>
      <c r="AV249" s="13" t="s">
        <v>81</v>
      </c>
      <c r="AW249" s="13" t="s">
        <v>33</v>
      </c>
      <c r="AX249" s="13" t="s">
        <v>71</v>
      </c>
      <c r="AY249" s="243" t="s">
        <v>178</v>
      </c>
    </row>
    <row r="250" s="14" customFormat="1">
      <c r="A250" s="14"/>
      <c r="B250" s="244"/>
      <c r="C250" s="245"/>
      <c r="D250" s="234" t="s">
        <v>189</v>
      </c>
      <c r="E250" s="246" t="s">
        <v>19</v>
      </c>
      <c r="F250" s="247" t="s">
        <v>214</v>
      </c>
      <c r="G250" s="245"/>
      <c r="H250" s="248">
        <v>13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189</v>
      </c>
      <c r="AU250" s="254" t="s">
        <v>81</v>
      </c>
      <c r="AV250" s="14" t="s">
        <v>185</v>
      </c>
      <c r="AW250" s="14" t="s">
        <v>33</v>
      </c>
      <c r="AX250" s="14" t="s">
        <v>79</v>
      </c>
      <c r="AY250" s="254" t="s">
        <v>178</v>
      </c>
    </row>
    <row r="251" s="2" customFormat="1" ht="16.5" customHeight="1">
      <c r="A251" s="40"/>
      <c r="B251" s="41"/>
      <c r="C251" s="265" t="s">
        <v>455</v>
      </c>
      <c r="D251" s="265" t="s">
        <v>430</v>
      </c>
      <c r="E251" s="266" t="s">
        <v>4543</v>
      </c>
      <c r="F251" s="267" t="s">
        <v>4544</v>
      </c>
      <c r="G251" s="268" t="s">
        <v>183</v>
      </c>
      <c r="H251" s="269">
        <v>13.390000000000001</v>
      </c>
      <c r="I251" s="270"/>
      <c r="J251" s="271">
        <f>ROUND(I251*H251,2)</f>
        <v>0</v>
      </c>
      <c r="K251" s="267" t="s">
        <v>184</v>
      </c>
      <c r="L251" s="272"/>
      <c r="M251" s="273" t="s">
        <v>19</v>
      </c>
      <c r="N251" s="274" t="s">
        <v>42</v>
      </c>
      <c r="O251" s="86"/>
      <c r="P251" s="223">
        <f>O251*H251</f>
        <v>0</v>
      </c>
      <c r="Q251" s="223">
        <v>0.17599999999999999</v>
      </c>
      <c r="R251" s="223">
        <f>Q251*H251</f>
        <v>2.3566400000000001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232</v>
      </c>
      <c r="AT251" s="225" t="s">
        <v>430</v>
      </c>
      <c r="AU251" s="225" t="s">
        <v>81</v>
      </c>
      <c r="AY251" s="19" t="s">
        <v>178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79</v>
      </c>
      <c r="BK251" s="226">
        <f>ROUND(I251*H251,2)</f>
        <v>0</v>
      </c>
      <c r="BL251" s="19" t="s">
        <v>185</v>
      </c>
      <c r="BM251" s="225" t="s">
        <v>4545</v>
      </c>
    </row>
    <row r="252" s="13" customFormat="1">
      <c r="A252" s="13"/>
      <c r="B252" s="232"/>
      <c r="C252" s="233"/>
      <c r="D252" s="234" t="s">
        <v>189</v>
      </c>
      <c r="E252" s="233"/>
      <c r="F252" s="236" t="s">
        <v>2605</v>
      </c>
      <c r="G252" s="233"/>
      <c r="H252" s="237">
        <v>13.390000000000001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189</v>
      </c>
      <c r="AU252" s="243" t="s">
        <v>81</v>
      </c>
      <c r="AV252" s="13" t="s">
        <v>81</v>
      </c>
      <c r="AW252" s="13" t="s">
        <v>4</v>
      </c>
      <c r="AX252" s="13" t="s">
        <v>79</v>
      </c>
      <c r="AY252" s="243" t="s">
        <v>178</v>
      </c>
    </row>
    <row r="253" s="2" customFormat="1" ht="37.8" customHeight="1">
      <c r="A253" s="40"/>
      <c r="B253" s="41"/>
      <c r="C253" s="214" t="s">
        <v>460</v>
      </c>
      <c r="D253" s="214" t="s">
        <v>180</v>
      </c>
      <c r="E253" s="215" t="s">
        <v>4537</v>
      </c>
      <c r="F253" s="216" t="s">
        <v>4538</v>
      </c>
      <c r="G253" s="217" t="s">
        <v>183</v>
      </c>
      <c r="H253" s="218">
        <v>2.2000000000000002</v>
      </c>
      <c r="I253" s="219"/>
      <c r="J253" s="220">
        <f>ROUND(I253*H253,2)</f>
        <v>0</v>
      </c>
      <c r="K253" s="216" t="s">
        <v>184</v>
      </c>
      <c r="L253" s="46"/>
      <c r="M253" s="221" t="s">
        <v>19</v>
      </c>
      <c r="N253" s="222" t="s">
        <v>42</v>
      </c>
      <c r="O253" s="86"/>
      <c r="P253" s="223">
        <f>O253*H253</f>
        <v>0</v>
      </c>
      <c r="Q253" s="223">
        <v>0.11162</v>
      </c>
      <c r="R253" s="223">
        <f>Q253*H253</f>
        <v>0.245564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185</v>
      </c>
      <c r="AT253" s="225" t="s">
        <v>180</v>
      </c>
      <c r="AU253" s="225" t="s">
        <v>81</v>
      </c>
      <c r="AY253" s="19" t="s">
        <v>178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185</v>
      </c>
      <c r="BM253" s="225" t="s">
        <v>4546</v>
      </c>
    </row>
    <row r="254" s="2" customFormat="1">
      <c r="A254" s="40"/>
      <c r="B254" s="41"/>
      <c r="C254" s="42"/>
      <c r="D254" s="227" t="s">
        <v>187</v>
      </c>
      <c r="E254" s="42"/>
      <c r="F254" s="228" t="s">
        <v>4540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187</v>
      </c>
      <c r="AU254" s="19" t="s">
        <v>81</v>
      </c>
    </row>
    <row r="255" s="13" customFormat="1">
      <c r="A255" s="13"/>
      <c r="B255" s="232"/>
      <c r="C255" s="233"/>
      <c r="D255" s="234" t="s">
        <v>189</v>
      </c>
      <c r="E255" s="235" t="s">
        <v>19</v>
      </c>
      <c r="F255" s="236" t="s">
        <v>4547</v>
      </c>
      <c r="G255" s="233"/>
      <c r="H255" s="237">
        <v>2.2000000000000002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189</v>
      </c>
      <c r="AU255" s="243" t="s">
        <v>81</v>
      </c>
      <c r="AV255" s="13" t="s">
        <v>81</v>
      </c>
      <c r="AW255" s="13" t="s">
        <v>33</v>
      </c>
      <c r="AX255" s="13" t="s">
        <v>79</v>
      </c>
      <c r="AY255" s="243" t="s">
        <v>178</v>
      </c>
    </row>
    <row r="256" s="2" customFormat="1" ht="16.5" customHeight="1">
      <c r="A256" s="40"/>
      <c r="B256" s="41"/>
      <c r="C256" s="265" t="s">
        <v>465</v>
      </c>
      <c r="D256" s="265" t="s">
        <v>430</v>
      </c>
      <c r="E256" s="266" t="s">
        <v>4548</v>
      </c>
      <c r="F256" s="267" t="s">
        <v>4549</v>
      </c>
      <c r="G256" s="268" t="s">
        <v>183</v>
      </c>
      <c r="H256" s="269">
        <v>2.266</v>
      </c>
      <c r="I256" s="270"/>
      <c r="J256" s="271">
        <f>ROUND(I256*H256,2)</f>
        <v>0</v>
      </c>
      <c r="K256" s="267" t="s">
        <v>184</v>
      </c>
      <c r="L256" s="272"/>
      <c r="M256" s="273" t="s">
        <v>19</v>
      </c>
      <c r="N256" s="274" t="s">
        <v>42</v>
      </c>
      <c r="O256" s="86"/>
      <c r="P256" s="223">
        <f>O256*H256</f>
        <v>0</v>
      </c>
      <c r="Q256" s="223">
        <v>0.17499999999999999</v>
      </c>
      <c r="R256" s="223">
        <f>Q256*H256</f>
        <v>0.39654999999999996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232</v>
      </c>
      <c r="AT256" s="225" t="s">
        <v>430</v>
      </c>
      <c r="AU256" s="225" t="s">
        <v>81</v>
      </c>
      <c r="AY256" s="19" t="s">
        <v>178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185</v>
      </c>
      <c r="BM256" s="225" t="s">
        <v>4550</v>
      </c>
    </row>
    <row r="257" s="13" customFormat="1">
      <c r="A257" s="13"/>
      <c r="B257" s="232"/>
      <c r="C257" s="233"/>
      <c r="D257" s="234" t="s">
        <v>189</v>
      </c>
      <c r="E257" s="233"/>
      <c r="F257" s="236" t="s">
        <v>4551</v>
      </c>
      <c r="G257" s="233"/>
      <c r="H257" s="237">
        <v>2.266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189</v>
      </c>
      <c r="AU257" s="243" t="s">
        <v>81</v>
      </c>
      <c r="AV257" s="13" t="s">
        <v>81</v>
      </c>
      <c r="AW257" s="13" t="s">
        <v>4</v>
      </c>
      <c r="AX257" s="13" t="s">
        <v>79</v>
      </c>
      <c r="AY257" s="243" t="s">
        <v>178</v>
      </c>
    </row>
    <row r="258" s="12" customFormat="1" ht="22.8" customHeight="1">
      <c r="A258" s="12"/>
      <c r="B258" s="198"/>
      <c r="C258" s="199"/>
      <c r="D258" s="200" t="s">
        <v>70</v>
      </c>
      <c r="E258" s="212" t="s">
        <v>222</v>
      </c>
      <c r="F258" s="212" t="s">
        <v>743</v>
      </c>
      <c r="G258" s="199"/>
      <c r="H258" s="199"/>
      <c r="I258" s="202"/>
      <c r="J258" s="213">
        <f>BK258</f>
        <v>0</v>
      </c>
      <c r="K258" s="199"/>
      <c r="L258" s="204"/>
      <c r="M258" s="205"/>
      <c r="N258" s="206"/>
      <c r="O258" s="206"/>
      <c r="P258" s="207">
        <f>SUM(P259:P265)</f>
        <v>0</v>
      </c>
      <c r="Q258" s="206"/>
      <c r="R258" s="207">
        <f>SUM(R259:R265)</f>
        <v>0.032250000000000001</v>
      </c>
      <c r="S258" s="206"/>
      <c r="T258" s="208">
        <f>SUM(T259:T265)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79</v>
      </c>
      <c r="AT258" s="210" t="s">
        <v>70</v>
      </c>
      <c r="AU258" s="210" t="s">
        <v>79</v>
      </c>
      <c r="AY258" s="209" t="s">
        <v>178</v>
      </c>
      <c r="BK258" s="211">
        <f>SUM(BK259:BK265)</f>
        <v>0</v>
      </c>
    </row>
    <row r="259" s="2" customFormat="1" ht="16.5" customHeight="1">
      <c r="A259" s="40"/>
      <c r="B259" s="41"/>
      <c r="C259" s="214" t="s">
        <v>471</v>
      </c>
      <c r="D259" s="214" t="s">
        <v>180</v>
      </c>
      <c r="E259" s="215" t="s">
        <v>1054</v>
      </c>
      <c r="F259" s="216" t="s">
        <v>1055</v>
      </c>
      <c r="G259" s="217" t="s">
        <v>183</v>
      </c>
      <c r="H259" s="218">
        <v>135</v>
      </c>
      <c r="I259" s="219"/>
      <c r="J259" s="220">
        <f>ROUND(I259*H259,2)</f>
        <v>0</v>
      </c>
      <c r="K259" s="216" t="s">
        <v>184</v>
      </c>
      <c r="L259" s="46"/>
      <c r="M259" s="221" t="s">
        <v>19</v>
      </c>
      <c r="N259" s="222" t="s">
        <v>42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185</v>
      </c>
      <c r="AT259" s="225" t="s">
        <v>180</v>
      </c>
      <c r="AU259" s="225" t="s">
        <v>81</v>
      </c>
      <c r="AY259" s="19" t="s">
        <v>178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185</v>
      </c>
      <c r="BM259" s="225" t="s">
        <v>4552</v>
      </c>
    </row>
    <row r="260" s="2" customFormat="1">
      <c r="A260" s="40"/>
      <c r="B260" s="41"/>
      <c r="C260" s="42"/>
      <c r="D260" s="227" t="s">
        <v>187</v>
      </c>
      <c r="E260" s="42"/>
      <c r="F260" s="228" t="s">
        <v>1057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187</v>
      </c>
      <c r="AU260" s="19" t="s">
        <v>81</v>
      </c>
    </row>
    <row r="261" s="13" customFormat="1">
      <c r="A261" s="13"/>
      <c r="B261" s="232"/>
      <c r="C261" s="233"/>
      <c r="D261" s="234" t="s">
        <v>189</v>
      </c>
      <c r="E261" s="235" t="s">
        <v>19</v>
      </c>
      <c r="F261" s="236" t="s">
        <v>4507</v>
      </c>
      <c r="G261" s="233"/>
      <c r="H261" s="237">
        <v>135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189</v>
      </c>
      <c r="AU261" s="243" t="s">
        <v>81</v>
      </c>
      <c r="AV261" s="13" t="s">
        <v>81</v>
      </c>
      <c r="AW261" s="13" t="s">
        <v>33</v>
      </c>
      <c r="AX261" s="13" t="s">
        <v>79</v>
      </c>
      <c r="AY261" s="243" t="s">
        <v>178</v>
      </c>
    </row>
    <row r="262" s="2" customFormat="1" ht="21.75" customHeight="1">
      <c r="A262" s="40"/>
      <c r="B262" s="41"/>
      <c r="C262" s="214" t="s">
        <v>481</v>
      </c>
      <c r="D262" s="214" t="s">
        <v>180</v>
      </c>
      <c r="E262" s="215" t="s">
        <v>1065</v>
      </c>
      <c r="F262" s="216" t="s">
        <v>1066</v>
      </c>
      <c r="G262" s="217" t="s">
        <v>275</v>
      </c>
      <c r="H262" s="218">
        <v>25</v>
      </c>
      <c r="I262" s="219"/>
      <c r="J262" s="220">
        <f>ROUND(I262*H262,2)</f>
        <v>0</v>
      </c>
      <c r="K262" s="216" t="s">
        <v>184</v>
      </c>
      <c r="L262" s="46"/>
      <c r="M262" s="221" t="s">
        <v>19</v>
      </c>
      <c r="N262" s="222" t="s">
        <v>42</v>
      </c>
      <c r="O262" s="86"/>
      <c r="P262" s="223">
        <f>O262*H262</f>
        <v>0</v>
      </c>
      <c r="Q262" s="223">
        <v>0.0012800000000000001</v>
      </c>
      <c r="R262" s="223">
        <f>Q262*H262</f>
        <v>0.032000000000000001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185</v>
      </c>
      <c r="AT262" s="225" t="s">
        <v>180</v>
      </c>
      <c r="AU262" s="225" t="s">
        <v>81</v>
      </c>
      <c r="AY262" s="19" t="s">
        <v>178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185</v>
      </c>
      <c r="BM262" s="225" t="s">
        <v>4553</v>
      </c>
    </row>
    <row r="263" s="2" customFormat="1">
      <c r="A263" s="40"/>
      <c r="B263" s="41"/>
      <c r="C263" s="42"/>
      <c r="D263" s="227" t="s">
        <v>187</v>
      </c>
      <c r="E263" s="42"/>
      <c r="F263" s="228" t="s">
        <v>1068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187</v>
      </c>
      <c r="AU263" s="19" t="s">
        <v>81</v>
      </c>
    </row>
    <row r="264" s="2" customFormat="1" ht="24.15" customHeight="1">
      <c r="A264" s="40"/>
      <c r="B264" s="41"/>
      <c r="C264" s="214" t="s">
        <v>486</v>
      </c>
      <c r="D264" s="214" t="s">
        <v>180</v>
      </c>
      <c r="E264" s="215" t="s">
        <v>1070</v>
      </c>
      <c r="F264" s="216" t="s">
        <v>1071</v>
      </c>
      <c r="G264" s="217" t="s">
        <v>275</v>
      </c>
      <c r="H264" s="218">
        <v>25</v>
      </c>
      <c r="I264" s="219"/>
      <c r="J264" s="220">
        <f>ROUND(I264*H264,2)</f>
        <v>0</v>
      </c>
      <c r="K264" s="216" t="s">
        <v>184</v>
      </c>
      <c r="L264" s="46"/>
      <c r="M264" s="221" t="s">
        <v>19</v>
      </c>
      <c r="N264" s="222" t="s">
        <v>42</v>
      </c>
      <c r="O264" s="86"/>
      <c r="P264" s="223">
        <f>O264*H264</f>
        <v>0</v>
      </c>
      <c r="Q264" s="223">
        <v>1.0000000000000001E-05</v>
      </c>
      <c r="R264" s="223">
        <f>Q264*H264</f>
        <v>0.00025000000000000001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185</v>
      </c>
      <c r="AT264" s="225" t="s">
        <v>180</v>
      </c>
      <c r="AU264" s="225" t="s">
        <v>81</v>
      </c>
      <c r="AY264" s="19" t="s">
        <v>178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185</v>
      </c>
      <c r="BM264" s="225" t="s">
        <v>628</v>
      </c>
    </row>
    <row r="265" s="2" customFormat="1">
      <c r="A265" s="40"/>
      <c r="B265" s="41"/>
      <c r="C265" s="42"/>
      <c r="D265" s="227" t="s">
        <v>187</v>
      </c>
      <c r="E265" s="42"/>
      <c r="F265" s="228" t="s">
        <v>1073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187</v>
      </c>
      <c r="AU265" s="19" t="s">
        <v>81</v>
      </c>
    </row>
    <row r="266" s="12" customFormat="1" ht="22.8" customHeight="1">
      <c r="A266" s="12"/>
      <c r="B266" s="198"/>
      <c r="C266" s="199"/>
      <c r="D266" s="200" t="s">
        <v>70</v>
      </c>
      <c r="E266" s="212" t="s">
        <v>232</v>
      </c>
      <c r="F266" s="212" t="s">
        <v>1091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SUM(P267:P274)</f>
        <v>0</v>
      </c>
      <c r="Q266" s="206"/>
      <c r="R266" s="207">
        <f>SUM(R267:R274)</f>
        <v>0.0040899999999999999</v>
      </c>
      <c r="S266" s="206"/>
      <c r="T266" s="208">
        <f>SUM(T267:T274)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79</v>
      </c>
      <c r="AT266" s="210" t="s">
        <v>70</v>
      </c>
      <c r="AU266" s="210" t="s">
        <v>79</v>
      </c>
      <c r="AY266" s="209" t="s">
        <v>178</v>
      </c>
      <c r="BK266" s="211">
        <f>SUM(BK267:BK274)</f>
        <v>0</v>
      </c>
    </row>
    <row r="267" s="2" customFormat="1" ht="16.5" customHeight="1">
      <c r="A267" s="40"/>
      <c r="B267" s="41"/>
      <c r="C267" s="214" t="s">
        <v>492</v>
      </c>
      <c r="D267" s="214" t="s">
        <v>180</v>
      </c>
      <c r="E267" s="215" t="s">
        <v>2597</v>
      </c>
      <c r="F267" s="216" t="s">
        <v>2598</v>
      </c>
      <c r="G267" s="217" t="s">
        <v>275</v>
      </c>
      <c r="H267" s="218">
        <v>1</v>
      </c>
      <c r="I267" s="219"/>
      <c r="J267" s="220">
        <f>ROUND(I267*H267,2)</f>
        <v>0</v>
      </c>
      <c r="K267" s="216" t="s">
        <v>184</v>
      </c>
      <c r="L267" s="46"/>
      <c r="M267" s="221" t="s">
        <v>19</v>
      </c>
      <c r="N267" s="222" t="s">
        <v>42</v>
      </c>
      <c r="O267" s="86"/>
      <c r="P267" s="223">
        <f>O267*H267</f>
        <v>0</v>
      </c>
      <c r="Q267" s="223">
        <v>1.0000000000000001E-05</v>
      </c>
      <c r="R267" s="223">
        <f>Q267*H267</f>
        <v>1.0000000000000001E-05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185</v>
      </c>
      <c r="AT267" s="225" t="s">
        <v>180</v>
      </c>
      <c r="AU267" s="225" t="s">
        <v>81</v>
      </c>
      <c r="AY267" s="19" t="s">
        <v>178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185</v>
      </c>
      <c r="BM267" s="225" t="s">
        <v>4554</v>
      </c>
    </row>
    <row r="268" s="2" customFormat="1">
      <c r="A268" s="40"/>
      <c r="B268" s="41"/>
      <c r="C268" s="42"/>
      <c r="D268" s="227" t="s">
        <v>187</v>
      </c>
      <c r="E268" s="42"/>
      <c r="F268" s="228" t="s">
        <v>2600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187</v>
      </c>
      <c r="AU268" s="19" t="s">
        <v>81</v>
      </c>
    </row>
    <row r="269" s="13" customFormat="1">
      <c r="A269" s="13"/>
      <c r="B269" s="232"/>
      <c r="C269" s="233"/>
      <c r="D269" s="234" t="s">
        <v>189</v>
      </c>
      <c r="E269" s="235" t="s">
        <v>19</v>
      </c>
      <c r="F269" s="236" t="s">
        <v>4555</v>
      </c>
      <c r="G269" s="233"/>
      <c r="H269" s="237">
        <v>1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189</v>
      </c>
      <c r="AU269" s="243" t="s">
        <v>81</v>
      </c>
      <c r="AV269" s="13" t="s">
        <v>81</v>
      </c>
      <c r="AW269" s="13" t="s">
        <v>33</v>
      </c>
      <c r="AX269" s="13" t="s">
        <v>79</v>
      </c>
      <c r="AY269" s="243" t="s">
        <v>178</v>
      </c>
    </row>
    <row r="270" s="2" customFormat="1" ht="16.5" customHeight="1">
      <c r="A270" s="40"/>
      <c r="B270" s="41"/>
      <c r="C270" s="265" t="s">
        <v>498</v>
      </c>
      <c r="D270" s="265" t="s">
        <v>430</v>
      </c>
      <c r="E270" s="266" t="s">
        <v>4556</v>
      </c>
      <c r="F270" s="267" t="s">
        <v>4557</v>
      </c>
      <c r="G270" s="268" t="s">
        <v>275</v>
      </c>
      <c r="H270" s="269">
        <v>1</v>
      </c>
      <c r="I270" s="270"/>
      <c r="J270" s="271">
        <f>ROUND(I270*H270,2)</f>
        <v>0</v>
      </c>
      <c r="K270" s="267" t="s">
        <v>184</v>
      </c>
      <c r="L270" s="272"/>
      <c r="M270" s="273" t="s">
        <v>19</v>
      </c>
      <c r="N270" s="274" t="s">
        <v>42</v>
      </c>
      <c r="O270" s="86"/>
      <c r="P270" s="223">
        <f>O270*H270</f>
        <v>0</v>
      </c>
      <c r="Q270" s="223">
        <v>0.0015399999999999999</v>
      </c>
      <c r="R270" s="223">
        <f>Q270*H270</f>
        <v>0.0015399999999999999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232</v>
      </c>
      <c r="AT270" s="225" t="s">
        <v>430</v>
      </c>
      <c r="AU270" s="225" t="s">
        <v>81</v>
      </c>
      <c r="AY270" s="19" t="s">
        <v>178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185</v>
      </c>
      <c r="BM270" s="225" t="s">
        <v>4558</v>
      </c>
    </row>
    <row r="271" s="13" customFormat="1">
      <c r="A271" s="13"/>
      <c r="B271" s="232"/>
      <c r="C271" s="233"/>
      <c r="D271" s="234" t="s">
        <v>189</v>
      </c>
      <c r="E271" s="233"/>
      <c r="F271" s="236" t="s">
        <v>4559</v>
      </c>
      <c r="G271" s="233"/>
      <c r="H271" s="237">
        <v>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189</v>
      </c>
      <c r="AU271" s="243" t="s">
        <v>81</v>
      </c>
      <c r="AV271" s="13" t="s">
        <v>81</v>
      </c>
      <c r="AW271" s="13" t="s">
        <v>4</v>
      </c>
      <c r="AX271" s="13" t="s">
        <v>79</v>
      </c>
      <c r="AY271" s="243" t="s">
        <v>178</v>
      </c>
    </row>
    <row r="272" s="2" customFormat="1" ht="16.5" customHeight="1">
      <c r="A272" s="40"/>
      <c r="B272" s="41"/>
      <c r="C272" s="214" t="s">
        <v>504</v>
      </c>
      <c r="D272" s="214" t="s">
        <v>180</v>
      </c>
      <c r="E272" s="215" t="s">
        <v>4560</v>
      </c>
      <c r="F272" s="216" t="s">
        <v>4561</v>
      </c>
      <c r="G272" s="217" t="s">
        <v>532</v>
      </c>
      <c r="H272" s="218">
        <v>1</v>
      </c>
      <c r="I272" s="219"/>
      <c r="J272" s="220">
        <f>ROUND(I272*H272,2)</f>
        <v>0</v>
      </c>
      <c r="K272" s="216" t="s">
        <v>184</v>
      </c>
      <c r="L272" s="46"/>
      <c r="M272" s="221" t="s">
        <v>19</v>
      </c>
      <c r="N272" s="222" t="s">
        <v>42</v>
      </c>
      <c r="O272" s="86"/>
      <c r="P272" s="223">
        <f>O272*H272</f>
        <v>0</v>
      </c>
      <c r="Q272" s="223">
        <v>6.9999999999999994E-05</v>
      </c>
      <c r="R272" s="223">
        <f>Q272*H272</f>
        <v>6.9999999999999994E-05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185</v>
      </c>
      <c r="AT272" s="225" t="s">
        <v>180</v>
      </c>
      <c r="AU272" s="225" t="s">
        <v>81</v>
      </c>
      <c r="AY272" s="19" t="s">
        <v>178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185</v>
      </c>
      <c r="BM272" s="225" t="s">
        <v>4562</v>
      </c>
    </row>
    <row r="273" s="2" customFormat="1">
      <c r="A273" s="40"/>
      <c r="B273" s="41"/>
      <c r="C273" s="42"/>
      <c r="D273" s="227" t="s">
        <v>187</v>
      </c>
      <c r="E273" s="42"/>
      <c r="F273" s="228" t="s">
        <v>4563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187</v>
      </c>
      <c r="AU273" s="19" t="s">
        <v>81</v>
      </c>
    </row>
    <row r="274" s="2" customFormat="1" ht="16.5" customHeight="1">
      <c r="A274" s="40"/>
      <c r="B274" s="41"/>
      <c r="C274" s="265" t="s">
        <v>510</v>
      </c>
      <c r="D274" s="265" t="s">
        <v>430</v>
      </c>
      <c r="E274" s="266" t="s">
        <v>4564</v>
      </c>
      <c r="F274" s="267" t="s">
        <v>4565</v>
      </c>
      <c r="G274" s="268" t="s">
        <v>532</v>
      </c>
      <c r="H274" s="269">
        <v>1</v>
      </c>
      <c r="I274" s="270"/>
      <c r="J274" s="271">
        <f>ROUND(I274*H274,2)</f>
        <v>0</v>
      </c>
      <c r="K274" s="267" t="s">
        <v>184</v>
      </c>
      <c r="L274" s="272"/>
      <c r="M274" s="273" t="s">
        <v>19</v>
      </c>
      <c r="N274" s="274" t="s">
        <v>42</v>
      </c>
      <c r="O274" s="86"/>
      <c r="P274" s="223">
        <f>O274*H274</f>
        <v>0</v>
      </c>
      <c r="Q274" s="223">
        <v>0.00247</v>
      </c>
      <c r="R274" s="223">
        <f>Q274*H274</f>
        <v>0.00247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232</v>
      </c>
      <c r="AT274" s="225" t="s">
        <v>430</v>
      </c>
      <c r="AU274" s="225" t="s">
        <v>81</v>
      </c>
      <c r="AY274" s="19" t="s">
        <v>178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185</v>
      </c>
      <c r="BM274" s="225" t="s">
        <v>4566</v>
      </c>
    </row>
    <row r="275" s="12" customFormat="1" ht="22.8" customHeight="1">
      <c r="A275" s="12"/>
      <c r="B275" s="198"/>
      <c r="C275" s="199"/>
      <c r="D275" s="200" t="s">
        <v>70</v>
      </c>
      <c r="E275" s="212" t="s">
        <v>238</v>
      </c>
      <c r="F275" s="212" t="s">
        <v>1103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SUM(P276:P343)</f>
        <v>0</v>
      </c>
      <c r="Q275" s="206"/>
      <c r="R275" s="207">
        <f>SUM(R276:R343)</f>
        <v>41.701849999999993</v>
      </c>
      <c r="S275" s="206"/>
      <c r="T275" s="208">
        <f>SUM(T276:T343)</f>
        <v>15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79</v>
      </c>
      <c r="AT275" s="210" t="s">
        <v>70</v>
      </c>
      <c r="AU275" s="210" t="s">
        <v>79</v>
      </c>
      <c r="AY275" s="209" t="s">
        <v>178</v>
      </c>
      <c r="BK275" s="211">
        <f>SUM(BK276:BK343)</f>
        <v>0</v>
      </c>
    </row>
    <row r="276" s="2" customFormat="1" ht="16.5" customHeight="1">
      <c r="A276" s="40"/>
      <c r="B276" s="41"/>
      <c r="C276" s="214" t="s">
        <v>515</v>
      </c>
      <c r="D276" s="214" t="s">
        <v>180</v>
      </c>
      <c r="E276" s="215" t="s">
        <v>4567</v>
      </c>
      <c r="F276" s="216" t="s">
        <v>4568</v>
      </c>
      <c r="G276" s="217" t="s">
        <v>532</v>
      </c>
      <c r="H276" s="218">
        <v>205.65000000000001</v>
      </c>
      <c r="I276" s="219"/>
      <c r="J276" s="220">
        <f>ROUND(I276*H276,2)</f>
        <v>0</v>
      </c>
      <c r="K276" s="216" t="s">
        <v>184</v>
      </c>
      <c r="L276" s="46"/>
      <c r="M276" s="221" t="s">
        <v>19</v>
      </c>
      <c r="N276" s="222" t="s">
        <v>42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185</v>
      </c>
      <c r="AT276" s="225" t="s">
        <v>180</v>
      </c>
      <c r="AU276" s="225" t="s">
        <v>81</v>
      </c>
      <c r="AY276" s="19" t="s">
        <v>178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185</v>
      </c>
      <c r="BM276" s="225" t="s">
        <v>4569</v>
      </c>
    </row>
    <row r="277" s="2" customFormat="1">
      <c r="A277" s="40"/>
      <c r="B277" s="41"/>
      <c r="C277" s="42"/>
      <c r="D277" s="227" t="s">
        <v>187</v>
      </c>
      <c r="E277" s="42"/>
      <c r="F277" s="228" t="s">
        <v>4570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187</v>
      </c>
      <c r="AU277" s="19" t="s">
        <v>81</v>
      </c>
    </row>
    <row r="278" s="13" customFormat="1">
      <c r="A278" s="13"/>
      <c r="B278" s="232"/>
      <c r="C278" s="233"/>
      <c r="D278" s="234" t="s">
        <v>189</v>
      </c>
      <c r="E278" s="235" t="s">
        <v>19</v>
      </c>
      <c r="F278" s="236" t="s">
        <v>4571</v>
      </c>
      <c r="G278" s="233"/>
      <c r="H278" s="237">
        <v>205.65000000000001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189</v>
      </c>
      <c r="AU278" s="243" t="s">
        <v>81</v>
      </c>
      <c r="AV278" s="13" t="s">
        <v>81</v>
      </c>
      <c r="AW278" s="13" t="s">
        <v>33</v>
      </c>
      <c r="AX278" s="13" t="s">
        <v>79</v>
      </c>
      <c r="AY278" s="243" t="s">
        <v>178</v>
      </c>
    </row>
    <row r="279" s="2" customFormat="1" ht="16.5" customHeight="1">
      <c r="A279" s="40"/>
      <c r="B279" s="41"/>
      <c r="C279" s="265" t="s">
        <v>520</v>
      </c>
      <c r="D279" s="265" t="s">
        <v>430</v>
      </c>
      <c r="E279" s="266" t="s">
        <v>4572</v>
      </c>
      <c r="F279" s="267" t="s">
        <v>4573</v>
      </c>
      <c r="G279" s="268" t="s">
        <v>532</v>
      </c>
      <c r="H279" s="269">
        <v>205.65000000000001</v>
      </c>
      <c r="I279" s="270"/>
      <c r="J279" s="271">
        <f>ROUND(I279*H279,2)</f>
        <v>0</v>
      </c>
      <c r="K279" s="267" t="s">
        <v>19</v>
      </c>
      <c r="L279" s="272"/>
      <c r="M279" s="273" t="s">
        <v>19</v>
      </c>
      <c r="N279" s="274" t="s">
        <v>42</v>
      </c>
      <c r="O279" s="86"/>
      <c r="P279" s="223">
        <f>O279*H279</f>
        <v>0</v>
      </c>
      <c r="Q279" s="223">
        <v>0.00010000000000000001</v>
      </c>
      <c r="R279" s="223">
        <f>Q279*H279</f>
        <v>0.020565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232</v>
      </c>
      <c r="AT279" s="225" t="s">
        <v>430</v>
      </c>
      <c r="AU279" s="225" t="s">
        <v>81</v>
      </c>
      <c r="AY279" s="19" t="s">
        <v>178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185</v>
      </c>
      <c r="BM279" s="225" t="s">
        <v>4574</v>
      </c>
    </row>
    <row r="280" s="2" customFormat="1" ht="37.8" customHeight="1">
      <c r="A280" s="40"/>
      <c r="B280" s="41"/>
      <c r="C280" s="214" t="s">
        <v>526</v>
      </c>
      <c r="D280" s="214" t="s">
        <v>180</v>
      </c>
      <c r="E280" s="215" t="s">
        <v>2681</v>
      </c>
      <c r="F280" s="216" t="s">
        <v>2682</v>
      </c>
      <c r="G280" s="217" t="s">
        <v>275</v>
      </c>
      <c r="H280" s="218">
        <v>43.5</v>
      </c>
      <c r="I280" s="219"/>
      <c r="J280" s="220">
        <f>ROUND(I280*H280,2)</f>
        <v>0</v>
      </c>
      <c r="K280" s="216" t="s">
        <v>184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0.080879999999999994</v>
      </c>
      <c r="R280" s="223">
        <f>Q280*H280</f>
        <v>3.5182799999999999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185</v>
      </c>
      <c r="AT280" s="225" t="s">
        <v>180</v>
      </c>
      <c r="AU280" s="225" t="s">
        <v>81</v>
      </c>
      <c r="AY280" s="19" t="s">
        <v>178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185</v>
      </c>
      <c r="BM280" s="225" t="s">
        <v>4575</v>
      </c>
    </row>
    <row r="281" s="2" customFormat="1">
      <c r="A281" s="40"/>
      <c r="B281" s="41"/>
      <c r="C281" s="42"/>
      <c r="D281" s="227" t="s">
        <v>187</v>
      </c>
      <c r="E281" s="42"/>
      <c r="F281" s="228" t="s">
        <v>2684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187</v>
      </c>
      <c r="AU281" s="19" t="s">
        <v>81</v>
      </c>
    </row>
    <row r="282" s="2" customFormat="1" ht="16.5" customHeight="1">
      <c r="A282" s="40"/>
      <c r="B282" s="41"/>
      <c r="C282" s="265" t="s">
        <v>529</v>
      </c>
      <c r="D282" s="265" t="s">
        <v>430</v>
      </c>
      <c r="E282" s="266" t="s">
        <v>2685</v>
      </c>
      <c r="F282" s="267" t="s">
        <v>2686</v>
      </c>
      <c r="G282" s="268" t="s">
        <v>275</v>
      </c>
      <c r="H282" s="269">
        <v>44.369999999999997</v>
      </c>
      <c r="I282" s="270"/>
      <c r="J282" s="271">
        <f>ROUND(I282*H282,2)</f>
        <v>0</v>
      </c>
      <c r="K282" s="267" t="s">
        <v>184</v>
      </c>
      <c r="L282" s="272"/>
      <c r="M282" s="273" t="s">
        <v>19</v>
      </c>
      <c r="N282" s="274" t="s">
        <v>42</v>
      </c>
      <c r="O282" s="86"/>
      <c r="P282" s="223">
        <f>O282*H282</f>
        <v>0</v>
      </c>
      <c r="Q282" s="223">
        <v>0.045999999999999999</v>
      </c>
      <c r="R282" s="223">
        <f>Q282*H282</f>
        <v>2.0410200000000001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232</v>
      </c>
      <c r="AT282" s="225" t="s">
        <v>430</v>
      </c>
      <c r="AU282" s="225" t="s">
        <v>81</v>
      </c>
      <c r="AY282" s="19" t="s">
        <v>178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185</v>
      </c>
      <c r="BM282" s="225" t="s">
        <v>4576</v>
      </c>
    </row>
    <row r="283" s="13" customFormat="1">
      <c r="A283" s="13"/>
      <c r="B283" s="232"/>
      <c r="C283" s="233"/>
      <c r="D283" s="234" t="s">
        <v>189</v>
      </c>
      <c r="E283" s="233"/>
      <c r="F283" s="236" t="s">
        <v>4577</v>
      </c>
      <c r="G283" s="233"/>
      <c r="H283" s="237">
        <v>44.369999999999997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189</v>
      </c>
      <c r="AU283" s="243" t="s">
        <v>81</v>
      </c>
      <c r="AV283" s="13" t="s">
        <v>81</v>
      </c>
      <c r="AW283" s="13" t="s">
        <v>4</v>
      </c>
      <c r="AX283" s="13" t="s">
        <v>79</v>
      </c>
      <c r="AY283" s="243" t="s">
        <v>178</v>
      </c>
    </row>
    <row r="284" s="2" customFormat="1" ht="24.15" customHeight="1">
      <c r="A284" s="40"/>
      <c r="B284" s="41"/>
      <c r="C284" s="214" t="s">
        <v>536</v>
      </c>
      <c r="D284" s="214" t="s">
        <v>180</v>
      </c>
      <c r="E284" s="215" t="s">
        <v>2689</v>
      </c>
      <c r="F284" s="216" t="s">
        <v>2690</v>
      </c>
      <c r="G284" s="217" t="s">
        <v>275</v>
      </c>
      <c r="H284" s="218">
        <v>115</v>
      </c>
      <c r="I284" s="219"/>
      <c r="J284" s="220">
        <f>ROUND(I284*H284,2)</f>
        <v>0</v>
      </c>
      <c r="K284" s="216" t="s">
        <v>184</v>
      </c>
      <c r="L284" s="46"/>
      <c r="M284" s="221" t="s">
        <v>19</v>
      </c>
      <c r="N284" s="222" t="s">
        <v>42</v>
      </c>
      <c r="O284" s="86"/>
      <c r="P284" s="223">
        <f>O284*H284</f>
        <v>0</v>
      </c>
      <c r="Q284" s="223">
        <v>0.15540000000000001</v>
      </c>
      <c r="R284" s="223">
        <f>Q284*H284</f>
        <v>17.871000000000002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185</v>
      </c>
      <c r="AT284" s="225" t="s">
        <v>180</v>
      </c>
      <c r="AU284" s="225" t="s">
        <v>81</v>
      </c>
      <c r="AY284" s="19" t="s">
        <v>178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185</v>
      </c>
      <c r="BM284" s="225" t="s">
        <v>4578</v>
      </c>
    </row>
    <row r="285" s="2" customFormat="1">
      <c r="A285" s="40"/>
      <c r="B285" s="41"/>
      <c r="C285" s="42"/>
      <c r="D285" s="227" t="s">
        <v>187</v>
      </c>
      <c r="E285" s="42"/>
      <c r="F285" s="228" t="s">
        <v>2692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187</v>
      </c>
      <c r="AU285" s="19" t="s">
        <v>81</v>
      </c>
    </row>
    <row r="286" s="2" customFormat="1" ht="16.5" customHeight="1">
      <c r="A286" s="40"/>
      <c r="B286" s="41"/>
      <c r="C286" s="265" t="s">
        <v>542</v>
      </c>
      <c r="D286" s="265" t="s">
        <v>430</v>
      </c>
      <c r="E286" s="266" t="s">
        <v>2693</v>
      </c>
      <c r="F286" s="267" t="s">
        <v>2694</v>
      </c>
      <c r="G286" s="268" t="s">
        <v>275</v>
      </c>
      <c r="H286" s="269">
        <v>117.3</v>
      </c>
      <c r="I286" s="270"/>
      <c r="J286" s="271">
        <f>ROUND(I286*H286,2)</f>
        <v>0</v>
      </c>
      <c r="K286" s="267" t="s">
        <v>184</v>
      </c>
      <c r="L286" s="272"/>
      <c r="M286" s="273" t="s">
        <v>19</v>
      </c>
      <c r="N286" s="274" t="s">
        <v>42</v>
      </c>
      <c r="O286" s="86"/>
      <c r="P286" s="223">
        <f>O286*H286</f>
        <v>0</v>
      </c>
      <c r="Q286" s="223">
        <v>0.080000000000000002</v>
      </c>
      <c r="R286" s="223">
        <f>Q286*H286</f>
        <v>9.3840000000000003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232</v>
      </c>
      <c r="AT286" s="225" t="s">
        <v>430</v>
      </c>
      <c r="AU286" s="225" t="s">
        <v>81</v>
      </c>
      <c r="AY286" s="19" t="s">
        <v>178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185</v>
      </c>
      <c r="BM286" s="225" t="s">
        <v>4579</v>
      </c>
    </row>
    <row r="287" s="13" customFormat="1">
      <c r="A287" s="13"/>
      <c r="B287" s="232"/>
      <c r="C287" s="233"/>
      <c r="D287" s="234" t="s">
        <v>189</v>
      </c>
      <c r="E287" s="233"/>
      <c r="F287" s="236" t="s">
        <v>4580</v>
      </c>
      <c r="G287" s="233"/>
      <c r="H287" s="237">
        <v>117.3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189</v>
      </c>
      <c r="AU287" s="243" t="s">
        <v>81</v>
      </c>
      <c r="AV287" s="13" t="s">
        <v>81</v>
      </c>
      <c r="AW287" s="13" t="s">
        <v>4</v>
      </c>
      <c r="AX287" s="13" t="s">
        <v>79</v>
      </c>
      <c r="AY287" s="243" t="s">
        <v>178</v>
      </c>
    </row>
    <row r="288" s="2" customFormat="1" ht="24.15" customHeight="1">
      <c r="A288" s="40"/>
      <c r="B288" s="41"/>
      <c r="C288" s="214" t="s">
        <v>547</v>
      </c>
      <c r="D288" s="214" t="s">
        <v>180</v>
      </c>
      <c r="E288" s="215" t="s">
        <v>2689</v>
      </c>
      <c r="F288" s="216" t="s">
        <v>2690</v>
      </c>
      <c r="G288" s="217" t="s">
        <v>275</v>
      </c>
      <c r="H288" s="218">
        <v>8</v>
      </c>
      <c r="I288" s="219"/>
      <c r="J288" s="220">
        <f>ROUND(I288*H288,2)</f>
        <v>0</v>
      </c>
      <c r="K288" s="216" t="s">
        <v>184</v>
      </c>
      <c r="L288" s="46"/>
      <c r="M288" s="221" t="s">
        <v>19</v>
      </c>
      <c r="N288" s="222" t="s">
        <v>42</v>
      </c>
      <c r="O288" s="86"/>
      <c r="P288" s="223">
        <f>O288*H288</f>
        <v>0</v>
      </c>
      <c r="Q288" s="223">
        <v>0.15540000000000001</v>
      </c>
      <c r="R288" s="223">
        <f>Q288*H288</f>
        <v>1.2432000000000001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185</v>
      </c>
      <c r="AT288" s="225" t="s">
        <v>180</v>
      </c>
      <c r="AU288" s="225" t="s">
        <v>81</v>
      </c>
      <c r="AY288" s="19" t="s">
        <v>178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185</v>
      </c>
      <c r="BM288" s="225" t="s">
        <v>4581</v>
      </c>
    </row>
    <row r="289" s="2" customFormat="1">
      <c r="A289" s="40"/>
      <c r="B289" s="41"/>
      <c r="C289" s="42"/>
      <c r="D289" s="227" t="s">
        <v>187</v>
      </c>
      <c r="E289" s="42"/>
      <c r="F289" s="228" t="s">
        <v>2692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187</v>
      </c>
      <c r="AU289" s="19" t="s">
        <v>81</v>
      </c>
    </row>
    <row r="290" s="13" customFormat="1">
      <c r="A290" s="13"/>
      <c r="B290" s="232"/>
      <c r="C290" s="233"/>
      <c r="D290" s="234" t="s">
        <v>189</v>
      </c>
      <c r="E290" s="235" t="s">
        <v>19</v>
      </c>
      <c r="F290" s="236" t="s">
        <v>4582</v>
      </c>
      <c r="G290" s="233"/>
      <c r="H290" s="237">
        <v>8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189</v>
      </c>
      <c r="AU290" s="243" t="s">
        <v>81</v>
      </c>
      <c r="AV290" s="13" t="s">
        <v>81</v>
      </c>
      <c r="AW290" s="13" t="s">
        <v>33</v>
      </c>
      <c r="AX290" s="13" t="s">
        <v>79</v>
      </c>
      <c r="AY290" s="243" t="s">
        <v>178</v>
      </c>
    </row>
    <row r="291" s="2" customFormat="1" ht="16.5" customHeight="1">
      <c r="A291" s="40"/>
      <c r="B291" s="41"/>
      <c r="C291" s="265" t="s">
        <v>552</v>
      </c>
      <c r="D291" s="265" t="s">
        <v>430</v>
      </c>
      <c r="E291" s="266" t="s">
        <v>4583</v>
      </c>
      <c r="F291" s="267" t="s">
        <v>4584</v>
      </c>
      <c r="G291" s="268" t="s">
        <v>275</v>
      </c>
      <c r="H291" s="269">
        <v>8.1600000000000001</v>
      </c>
      <c r="I291" s="270"/>
      <c r="J291" s="271">
        <f>ROUND(I291*H291,2)</f>
        <v>0</v>
      </c>
      <c r="K291" s="267" t="s">
        <v>184</v>
      </c>
      <c r="L291" s="272"/>
      <c r="M291" s="273" t="s">
        <v>19</v>
      </c>
      <c r="N291" s="274" t="s">
        <v>42</v>
      </c>
      <c r="O291" s="86"/>
      <c r="P291" s="223">
        <f>O291*H291</f>
        <v>0</v>
      </c>
      <c r="Q291" s="223">
        <v>0.055</v>
      </c>
      <c r="R291" s="223">
        <f>Q291*H291</f>
        <v>0.44880000000000003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232</v>
      </c>
      <c r="AT291" s="225" t="s">
        <v>430</v>
      </c>
      <c r="AU291" s="225" t="s">
        <v>81</v>
      </c>
      <c r="AY291" s="19" t="s">
        <v>178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79</v>
      </c>
      <c r="BK291" s="226">
        <f>ROUND(I291*H291,2)</f>
        <v>0</v>
      </c>
      <c r="BL291" s="19" t="s">
        <v>185</v>
      </c>
      <c r="BM291" s="225" t="s">
        <v>4585</v>
      </c>
    </row>
    <row r="292" s="13" customFormat="1">
      <c r="A292" s="13"/>
      <c r="B292" s="232"/>
      <c r="C292" s="233"/>
      <c r="D292" s="234" t="s">
        <v>189</v>
      </c>
      <c r="E292" s="233"/>
      <c r="F292" s="236" t="s">
        <v>4586</v>
      </c>
      <c r="G292" s="233"/>
      <c r="H292" s="237">
        <v>8.1600000000000001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189</v>
      </c>
      <c r="AU292" s="243" t="s">
        <v>81</v>
      </c>
      <c r="AV292" s="13" t="s">
        <v>81</v>
      </c>
      <c r="AW292" s="13" t="s">
        <v>4</v>
      </c>
      <c r="AX292" s="13" t="s">
        <v>79</v>
      </c>
      <c r="AY292" s="243" t="s">
        <v>178</v>
      </c>
    </row>
    <row r="293" s="2" customFormat="1" ht="24.15" customHeight="1">
      <c r="A293" s="40"/>
      <c r="B293" s="41"/>
      <c r="C293" s="214" t="s">
        <v>559</v>
      </c>
      <c r="D293" s="214" t="s">
        <v>180</v>
      </c>
      <c r="E293" s="215" t="s">
        <v>2689</v>
      </c>
      <c r="F293" s="216" t="s">
        <v>2690</v>
      </c>
      <c r="G293" s="217" t="s">
        <v>275</v>
      </c>
      <c r="H293" s="218">
        <v>8</v>
      </c>
      <c r="I293" s="219"/>
      <c r="J293" s="220">
        <f>ROUND(I293*H293,2)</f>
        <v>0</v>
      </c>
      <c r="K293" s="216" t="s">
        <v>184</v>
      </c>
      <c r="L293" s="46"/>
      <c r="M293" s="221" t="s">
        <v>19</v>
      </c>
      <c r="N293" s="222" t="s">
        <v>42</v>
      </c>
      <c r="O293" s="86"/>
      <c r="P293" s="223">
        <f>O293*H293</f>
        <v>0</v>
      </c>
      <c r="Q293" s="223">
        <v>0.15540000000000001</v>
      </c>
      <c r="R293" s="223">
        <f>Q293*H293</f>
        <v>1.2432000000000001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185</v>
      </c>
      <c r="AT293" s="225" t="s">
        <v>180</v>
      </c>
      <c r="AU293" s="225" t="s">
        <v>81</v>
      </c>
      <c r="AY293" s="19" t="s">
        <v>178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185</v>
      </c>
      <c r="BM293" s="225" t="s">
        <v>4587</v>
      </c>
    </row>
    <row r="294" s="2" customFormat="1">
      <c r="A294" s="40"/>
      <c r="B294" s="41"/>
      <c r="C294" s="42"/>
      <c r="D294" s="227" t="s">
        <v>187</v>
      </c>
      <c r="E294" s="42"/>
      <c r="F294" s="228" t="s">
        <v>2692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187</v>
      </c>
      <c r="AU294" s="19" t="s">
        <v>81</v>
      </c>
    </row>
    <row r="295" s="2" customFormat="1" ht="16.5" customHeight="1">
      <c r="A295" s="40"/>
      <c r="B295" s="41"/>
      <c r="C295" s="265" t="s">
        <v>566</v>
      </c>
      <c r="D295" s="265" t="s">
        <v>430</v>
      </c>
      <c r="E295" s="266" t="s">
        <v>4588</v>
      </c>
      <c r="F295" s="267" t="s">
        <v>4589</v>
      </c>
      <c r="G295" s="268" t="s">
        <v>275</v>
      </c>
      <c r="H295" s="269">
        <v>8.1600000000000001</v>
      </c>
      <c r="I295" s="270"/>
      <c r="J295" s="271">
        <f>ROUND(I295*H295,2)</f>
        <v>0</v>
      </c>
      <c r="K295" s="267" t="s">
        <v>184</v>
      </c>
      <c r="L295" s="272"/>
      <c r="M295" s="273" t="s">
        <v>19</v>
      </c>
      <c r="N295" s="274" t="s">
        <v>42</v>
      </c>
      <c r="O295" s="86"/>
      <c r="P295" s="223">
        <f>O295*H295</f>
        <v>0</v>
      </c>
      <c r="Q295" s="223">
        <v>0.045999999999999999</v>
      </c>
      <c r="R295" s="223">
        <f>Q295*H295</f>
        <v>0.37536000000000003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232</v>
      </c>
      <c r="AT295" s="225" t="s">
        <v>430</v>
      </c>
      <c r="AU295" s="225" t="s">
        <v>81</v>
      </c>
      <c r="AY295" s="19" t="s">
        <v>178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79</v>
      </c>
      <c r="BK295" s="226">
        <f>ROUND(I295*H295,2)</f>
        <v>0</v>
      </c>
      <c r="BL295" s="19" t="s">
        <v>185</v>
      </c>
      <c r="BM295" s="225" t="s">
        <v>4590</v>
      </c>
    </row>
    <row r="296" s="13" customFormat="1">
      <c r="A296" s="13"/>
      <c r="B296" s="232"/>
      <c r="C296" s="233"/>
      <c r="D296" s="234" t="s">
        <v>189</v>
      </c>
      <c r="E296" s="233"/>
      <c r="F296" s="236" t="s">
        <v>4586</v>
      </c>
      <c r="G296" s="233"/>
      <c r="H296" s="237">
        <v>8.1600000000000001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189</v>
      </c>
      <c r="AU296" s="243" t="s">
        <v>81</v>
      </c>
      <c r="AV296" s="13" t="s">
        <v>81</v>
      </c>
      <c r="AW296" s="13" t="s">
        <v>4</v>
      </c>
      <c r="AX296" s="13" t="s">
        <v>79</v>
      </c>
      <c r="AY296" s="243" t="s">
        <v>178</v>
      </c>
    </row>
    <row r="297" s="2" customFormat="1" ht="24.15" customHeight="1">
      <c r="A297" s="40"/>
      <c r="B297" s="41"/>
      <c r="C297" s="214" t="s">
        <v>571</v>
      </c>
      <c r="D297" s="214" t="s">
        <v>180</v>
      </c>
      <c r="E297" s="215" t="s">
        <v>2689</v>
      </c>
      <c r="F297" s="216" t="s">
        <v>2690</v>
      </c>
      <c r="G297" s="217" t="s">
        <v>275</v>
      </c>
      <c r="H297" s="218">
        <v>5</v>
      </c>
      <c r="I297" s="219"/>
      <c r="J297" s="220">
        <f>ROUND(I297*H297,2)</f>
        <v>0</v>
      </c>
      <c r="K297" s="216" t="s">
        <v>184</v>
      </c>
      <c r="L297" s="46"/>
      <c r="M297" s="221" t="s">
        <v>19</v>
      </c>
      <c r="N297" s="222" t="s">
        <v>42</v>
      </c>
      <c r="O297" s="86"/>
      <c r="P297" s="223">
        <f>O297*H297</f>
        <v>0</v>
      </c>
      <c r="Q297" s="223">
        <v>0.15540000000000001</v>
      </c>
      <c r="R297" s="223">
        <f>Q297*H297</f>
        <v>0.77700000000000002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185</v>
      </c>
      <c r="AT297" s="225" t="s">
        <v>180</v>
      </c>
      <c r="AU297" s="225" t="s">
        <v>81</v>
      </c>
      <c r="AY297" s="19" t="s">
        <v>178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185</v>
      </c>
      <c r="BM297" s="225" t="s">
        <v>4591</v>
      </c>
    </row>
    <row r="298" s="2" customFormat="1">
      <c r="A298" s="40"/>
      <c r="B298" s="41"/>
      <c r="C298" s="42"/>
      <c r="D298" s="227" t="s">
        <v>187</v>
      </c>
      <c r="E298" s="42"/>
      <c r="F298" s="228" t="s">
        <v>2692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187</v>
      </c>
      <c r="AU298" s="19" t="s">
        <v>81</v>
      </c>
    </row>
    <row r="299" s="13" customFormat="1">
      <c r="A299" s="13"/>
      <c r="B299" s="232"/>
      <c r="C299" s="233"/>
      <c r="D299" s="234" t="s">
        <v>189</v>
      </c>
      <c r="E299" s="235" t="s">
        <v>19</v>
      </c>
      <c r="F299" s="236" t="s">
        <v>4592</v>
      </c>
      <c r="G299" s="233"/>
      <c r="H299" s="237">
        <v>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189</v>
      </c>
      <c r="AU299" s="243" t="s">
        <v>81</v>
      </c>
      <c r="AV299" s="13" t="s">
        <v>81</v>
      </c>
      <c r="AW299" s="13" t="s">
        <v>33</v>
      </c>
      <c r="AX299" s="13" t="s">
        <v>79</v>
      </c>
      <c r="AY299" s="243" t="s">
        <v>178</v>
      </c>
    </row>
    <row r="300" s="2" customFormat="1" ht="16.5" customHeight="1">
      <c r="A300" s="40"/>
      <c r="B300" s="41"/>
      <c r="C300" s="265" t="s">
        <v>578</v>
      </c>
      <c r="D300" s="265" t="s">
        <v>430</v>
      </c>
      <c r="E300" s="266" t="s">
        <v>4593</v>
      </c>
      <c r="F300" s="267" t="s">
        <v>4594</v>
      </c>
      <c r="G300" s="268" t="s">
        <v>275</v>
      </c>
      <c r="H300" s="269">
        <v>5.0999999999999996</v>
      </c>
      <c r="I300" s="270"/>
      <c r="J300" s="271">
        <f>ROUND(I300*H300,2)</f>
        <v>0</v>
      </c>
      <c r="K300" s="267" t="s">
        <v>184</v>
      </c>
      <c r="L300" s="272"/>
      <c r="M300" s="273" t="s">
        <v>19</v>
      </c>
      <c r="N300" s="274" t="s">
        <v>42</v>
      </c>
      <c r="O300" s="86"/>
      <c r="P300" s="223">
        <f>O300*H300</f>
        <v>0</v>
      </c>
      <c r="Q300" s="223">
        <v>0.065670000000000006</v>
      </c>
      <c r="R300" s="223">
        <f>Q300*H300</f>
        <v>0.33491700000000002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232</v>
      </c>
      <c r="AT300" s="225" t="s">
        <v>430</v>
      </c>
      <c r="AU300" s="225" t="s">
        <v>81</v>
      </c>
      <c r="AY300" s="19" t="s">
        <v>178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185</v>
      </c>
      <c r="BM300" s="225" t="s">
        <v>4595</v>
      </c>
    </row>
    <row r="301" s="13" customFormat="1">
      <c r="A301" s="13"/>
      <c r="B301" s="232"/>
      <c r="C301" s="233"/>
      <c r="D301" s="234" t="s">
        <v>189</v>
      </c>
      <c r="E301" s="233"/>
      <c r="F301" s="236" t="s">
        <v>4596</v>
      </c>
      <c r="G301" s="233"/>
      <c r="H301" s="237">
        <v>5.0999999999999996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189</v>
      </c>
      <c r="AU301" s="243" t="s">
        <v>81</v>
      </c>
      <c r="AV301" s="13" t="s">
        <v>81</v>
      </c>
      <c r="AW301" s="13" t="s">
        <v>4</v>
      </c>
      <c r="AX301" s="13" t="s">
        <v>79</v>
      </c>
      <c r="AY301" s="243" t="s">
        <v>178</v>
      </c>
    </row>
    <row r="302" s="2" customFormat="1" ht="16.5" customHeight="1">
      <c r="A302" s="40"/>
      <c r="B302" s="41"/>
      <c r="C302" s="214" t="s">
        <v>585</v>
      </c>
      <c r="D302" s="214" t="s">
        <v>180</v>
      </c>
      <c r="E302" s="215" t="s">
        <v>1105</v>
      </c>
      <c r="F302" s="216" t="s">
        <v>1106</v>
      </c>
      <c r="G302" s="217" t="s">
        <v>275</v>
      </c>
      <c r="H302" s="218">
        <v>90</v>
      </c>
      <c r="I302" s="219"/>
      <c r="J302" s="220">
        <f>ROUND(I302*H302,2)</f>
        <v>0</v>
      </c>
      <c r="K302" s="216" t="s">
        <v>184</v>
      </c>
      <c r="L302" s="46"/>
      <c r="M302" s="221" t="s">
        <v>19</v>
      </c>
      <c r="N302" s="222" t="s">
        <v>42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185</v>
      </c>
      <c r="AT302" s="225" t="s">
        <v>180</v>
      </c>
      <c r="AU302" s="225" t="s">
        <v>81</v>
      </c>
      <c r="AY302" s="19" t="s">
        <v>178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185</v>
      </c>
      <c r="BM302" s="225" t="s">
        <v>4597</v>
      </c>
    </row>
    <row r="303" s="2" customFormat="1">
      <c r="A303" s="40"/>
      <c r="B303" s="41"/>
      <c r="C303" s="42"/>
      <c r="D303" s="227" t="s">
        <v>187</v>
      </c>
      <c r="E303" s="42"/>
      <c r="F303" s="228" t="s">
        <v>1108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187</v>
      </c>
      <c r="AU303" s="19" t="s">
        <v>81</v>
      </c>
    </row>
    <row r="304" s="2" customFormat="1" ht="16.5" customHeight="1">
      <c r="A304" s="40"/>
      <c r="B304" s="41"/>
      <c r="C304" s="265" t="s">
        <v>592</v>
      </c>
      <c r="D304" s="265" t="s">
        <v>430</v>
      </c>
      <c r="E304" s="266" t="s">
        <v>1111</v>
      </c>
      <c r="F304" s="267" t="s">
        <v>1112</v>
      </c>
      <c r="G304" s="268" t="s">
        <v>532</v>
      </c>
      <c r="H304" s="269">
        <v>90</v>
      </c>
      <c r="I304" s="270"/>
      <c r="J304" s="271">
        <f>ROUND(I304*H304,2)</f>
        <v>0</v>
      </c>
      <c r="K304" s="267" t="s">
        <v>19</v>
      </c>
      <c r="L304" s="272"/>
      <c r="M304" s="273" t="s">
        <v>19</v>
      </c>
      <c r="N304" s="274" t="s">
        <v>42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232</v>
      </c>
      <c r="AT304" s="225" t="s">
        <v>430</v>
      </c>
      <c r="AU304" s="225" t="s">
        <v>81</v>
      </c>
      <c r="AY304" s="19" t="s">
        <v>178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185</v>
      </c>
      <c r="BM304" s="225" t="s">
        <v>4598</v>
      </c>
    </row>
    <row r="305" s="2" customFormat="1" ht="16.5" customHeight="1">
      <c r="A305" s="40"/>
      <c r="B305" s="41"/>
      <c r="C305" s="265" t="s">
        <v>600</v>
      </c>
      <c r="D305" s="265" t="s">
        <v>430</v>
      </c>
      <c r="E305" s="266" t="s">
        <v>1115</v>
      </c>
      <c r="F305" s="267" t="s">
        <v>1116</v>
      </c>
      <c r="G305" s="268" t="s">
        <v>532</v>
      </c>
      <c r="H305" s="269">
        <v>180</v>
      </c>
      <c r="I305" s="270"/>
      <c r="J305" s="271">
        <f>ROUND(I305*H305,2)</f>
        <v>0</v>
      </c>
      <c r="K305" s="267" t="s">
        <v>19</v>
      </c>
      <c r="L305" s="272"/>
      <c r="M305" s="273" t="s">
        <v>19</v>
      </c>
      <c r="N305" s="274" t="s">
        <v>42</v>
      </c>
      <c r="O305" s="86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232</v>
      </c>
      <c r="AT305" s="225" t="s">
        <v>430</v>
      </c>
      <c r="AU305" s="225" t="s">
        <v>81</v>
      </c>
      <c r="AY305" s="19" t="s">
        <v>178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79</v>
      </c>
      <c r="BK305" s="226">
        <f>ROUND(I305*H305,2)</f>
        <v>0</v>
      </c>
      <c r="BL305" s="19" t="s">
        <v>185</v>
      </c>
      <c r="BM305" s="225" t="s">
        <v>4599</v>
      </c>
    </row>
    <row r="306" s="13" customFormat="1">
      <c r="A306" s="13"/>
      <c r="B306" s="232"/>
      <c r="C306" s="233"/>
      <c r="D306" s="234" t="s">
        <v>189</v>
      </c>
      <c r="E306" s="233"/>
      <c r="F306" s="236" t="s">
        <v>4600</v>
      </c>
      <c r="G306" s="233"/>
      <c r="H306" s="237">
        <v>180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189</v>
      </c>
      <c r="AU306" s="243" t="s">
        <v>81</v>
      </c>
      <c r="AV306" s="13" t="s">
        <v>81</v>
      </c>
      <c r="AW306" s="13" t="s">
        <v>4</v>
      </c>
      <c r="AX306" s="13" t="s">
        <v>79</v>
      </c>
      <c r="AY306" s="243" t="s">
        <v>178</v>
      </c>
    </row>
    <row r="307" s="2" customFormat="1" ht="24.15" customHeight="1">
      <c r="A307" s="40"/>
      <c r="B307" s="41"/>
      <c r="C307" s="214" t="s">
        <v>606</v>
      </c>
      <c r="D307" s="214" t="s">
        <v>180</v>
      </c>
      <c r="E307" s="215" t="s">
        <v>2696</v>
      </c>
      <c r="F307" s="216" t="s">
        <v>2697</v>
      </c>
      <c r="G307" s="217" t="s">
        <v>275</v>
      </c>
      <c r="H307" s="218">
        <v>8</v>
      </c>
      <c r="I307" s="219"/>
      <c r="J307" s="220">
        <f>ROUND(I307*H307,2)</f>
        <v>0</v>
      </c>
      <c r="K307" s="216" t="s">
        <v>184</v>
      </c>
      <c r="L307" s="46"/>
      <c r="M307" s="221" t="s">
        <v>19</v>
      </c>
      <c r="N307" s="222" t="s">
        <v>42</v>
      </c>
      <c r="O307" s="86"/>
      <c r="P307" s="223">
        <f>O307*H307</f>
        <v>0</v>
      </c>
      <c r="Q307" s="223">
        <v>0.00088000000000000003</v>
      </c>
      <c r="R307" s="223">
        <f>Q307*H307</f>
        <v>0.0070400000000000003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185</v>
      </c>
      <c r="AT307" s="225" t="s">
        <v>180</v>
      </c>
      <c r="AU307" s="225" t="s">
        <v>81</v>
      </c>
      <c r="AY307" s="19" t="s">
        <v>178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185</v>
      </c>
      <c r="BM307" s="225" t="s">
        <v>4601</v>
      </c>
    </row>
    <row r="308" s="2" customFormat="1">
      <c r="A308" s="40"/>
      <c r="B308" s="41"/>
      <c r="C308" s="42"/>
      <c r="D308" s="227" t="s">
        <v>187</v>
      </c>
      <c r="E308" s="42"/>
      <c r="F308" s="228" t="s">
        <v>2699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187</v>
      </c>
      <c r="AU308" s="19" t="s">
        <v>81</v>
      </c>
    </row>
    <row r="309" s="2" customFormat="1" ht="16.5" customHeight="1">
      <c r="A309" s="40"/>
      <c r="B309" s="41"/>
      <c r="C309" s="214" t="s">
        <v>613</v>
      </c>
      <c r="D309" s="214" t="s">
        <v>180</v>
      </c>
      <c r="E309" s="215" t="s">
        <v>4602</v>
      </c>
      <c r="F309" s="216" t="s">
        <v>4603</v>
      </c>
      <c r="G309" s="217" t="s">
        <v>183</v>
      </c>
      <c r="H309" s="218">
        <v>808.39999999999998</v>
      </c>
      <c r="I309" s="219"/>
      <c r="J309" s="220">
        <f>ROUND(I309*H309,2)</f>
        <v>0</v>
      </c>
      <c r="K309" s="216" t="s">
        <v>184</v>
      </c>
      <c r="L309" s="46"/>
      <c r="M309" s="221" t="s">
        <v>19</v>
      </c>
      <c r="N309" s="222" t="s">
        <v>42</v>
      </c>
      <c r="O309" s="86"/>
      <c r="P309" s="223">
        <f>O309*H309</f>
        <v>0</v>
      </c>
      <c r="Q309" s="223">
        <v>0.00046999999999999999</v>
      </c>
      <c r="R309" s="223">
        <f>Q309*H309</f>
        <v>0.37994799999999995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185</v>
      </c>
      <c r="AT309" s="225" t="s">
        <v>180</v>
      </c>
      <c r="AU309" s="225" t="s">
        <v>81</v>
      </c>
      <c r="AY309" s="19" t="s">
        <v>178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79</v>
      </c>
      <c r="BK309" s="226">
        <f>ROUND(I309*H309,2)</f>
        <v>0</v>
      </c>
      <c r="BL309" s="19" t="s">
        <v>185</v>
      </c>
      <c r="BM309" s="225" t="s">
        <v>4604</v>
      </c>
    </row>
    <row r="310" s="2" customFormat="1">
      <c r="A310" s="40"/>
      <c r="B310" s="41"/>
      <c r="C310" s="42"/>
      <c r="D310" s="227" t="s">
        <v>187</v>
      </c>
      <c r="E310" s="42"/>
      <c r="F310" s="228" t="s">
        <v>4605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187</v>
      </c>
      <c r="AU310" s="19" t="s">
        <v>81</v>
      </c>
    </row>
    <row r="311" s="13" customFormat="1">
      <c r="A311" s="13"/>
      <c r="B311" s="232"/>
      <c r="C311" s="233"/>
      <c r="D311" s="234" t="s">
        <v>189</v>
      </c>
      <c r="E311" s="235" t="s">
        <v>19</v>
      </c>
      <c r="F311" s="236" t="s">
        <v>4490</v>
      </c>
      <c r="G311" s="233"/>
      <c r="H311" s="237">
        <v>18.399999999999999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189</v>
      </c>
      <c r="AU311" s="243" t="s">
        <v>81</v>
      </c>
      <c r="AV311" s="13" t="s">
        <v>81</v>
      </c>
      <c r="AW311" s="13" t="s">
        <v>33</v>
      </c>
      <c r="AX311" s="13" t="s">
        <v>71</v>
      </c>
      <c r="AY311" s="243" t="s">
        <v>178</v>
      </c>
    </row>
    <row r="312" s="13" customFormat="1">
      <c r="A312" s="13"/>
      <c r="B312" s="232"/>
      <c r="C312" s="233"/>
      <c r="D312" s="234" t="s">
        <v>189</v>
      </c>
      <c r="E312" s="235" t="s">
        <v>19</v>
      </c>
      <c r="F312" s="236" t="s">
        <v>4496</v>
      </c>
      <c r="G312" s="233"/>
      <c r="H312" s="237">
        <v>398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189</v>
      </c>
      <c r="AU312" s="243" t="s">
        <v>81</v>
      </c>
      <c r="AV312" s="13" t="s">
        <v>81</v>
      </c>
      <c r="AW312" s="13" t="s">
        <v>33</v>
      </c>
      <c r="AX312" s="13" t="s">
        <v>71</v>
      </c>
      <c r="AY312" s="243" t="s">
        <v>178</v>
      </c>
    </row>
    <row r="313" s="13" customFormat="1">
      <c r="A313" s="13"/>
      <c r="B313" s="232"/>
      <c r="C313" s="233"/>
      <c r="D313" s="234" t="s">
        <v>189</v>
      </c>
      <c r="E313" s="235" t="s">
        <v>19</v>
      </c>
      <c r="F313" s="236" t="s">
        <v>4485</v>
      </c>
      <c r="G313" s="233"/>
      <c r="H313" s="237">
        <v>203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189</v>
      </c>
      <c r="AU313" s="243" t="s">
        <v>81</v>
      </c>
      <c r="AV313" s="13" t="s">
        <v>81</v>
      </c>
      <c r="AW313" s="13" t="s">
        <v>33</v>
      </c>
      <c r="AX313" s="13" t="s">
        <v>71</v>
      </c>
      <c r="AY313" s="243" t="s">
        <v>178</v>
      </c>
    </row>
    <row r="314" s="13" customFormat="1">
      <c r="A314" s="13"/>
      <c r="B314" s="232"/>
      <c r="C314" s="233"/>
      <c r="D314" s="234" t="s">
        <v>189</v>
      </c>
      <c r="E314" s="235" t="s">
        <v>19</v>
      </c>
      <c r="F314" s="236" t="s">
        <v>4472</v>
      </c>
      <c r="G314" s="233"/>
      <c r="H314" s="237">
        <v>54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189</v>
      </c>
      <c r="AU314" s="243" t="s">
        <v>81</v>
      </c>
      <c r="AV314" s="13" t="s">
        <v>81</v>
      </c>
      <c r="AW314" s="13" t="s">
        <v>33</v>
      </c>
      <c r="AX314" s="13" t="s">
        <v>71</v>
      </c>
      <c r="AY314" s="243" t="s">
        <v>178</v>
      </c>
    </row>
    <row r="315" s="13" customFormat="1">
      <c r="A315" s="13"/>
      <c r="B315" s="232"/>
      <c r="C315" s="233"/>
      <c r="D315" s="234" t="s">
        <v>189</v>
      </c>
      <c r="E315" s="235" t="s">
        <v>19</v>
      </c>
      <c r="F315" s="236" t="s">
        <v>4507</v>
      </c>
      <c r="G315" s="233"/>
      <c r="H315" s="237">
        <v>135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189</v>
      </c>
      <c r="AU315" s="243" t="s">
        <v>81</v>
      </c>
      <c r="AV315" s="13" t="s">
        <v>81</v>
      </c>
      <c r="AW315" s="13" t="s">
        <v>33</v>
      </c>
      <c r="AX315" s="13" t="s">
        <v>71</v>
      </c>
      <c r="AY315" s="243" t="s">
        <v>178</v>
      </c>
    </row>
    <row r="316" s="14" customFormat="1">
      <c r="A316" s="14"/>
      <c r="B316" s="244"/>
      <c r="C316" s="245"/>
      <c r="D316" s="234" t="s">
        <v>189</v>
      </c>
      <c r="E316" s="246" t="s">
        <v>19</v>
      </c>
      <c r="F316" s="247" t="s">
        <v>214</v>
      </c>
      <c r="G316" s="245"/>
      <c r="H316" s="248">
        <v>808.39999999999998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189</v>
      </c>
      <c r="AU316" s="254" t="s">
        <v>81</v>
      </c>
      <c r="AV316" s="14" t="s">
        <v>185</v>
      </c>
      <c r="AW316" s="14" t="s">
        <v>33</v>
      </c>
      <c r="AX316" s="14" t="s">
        <v>79</v>
      </c>
      <c r="AY316" s="254" t="s">
        <v>178</v>
      </c>
    </row>
    <row r="317" s="2" customFormat="1" ht="16.5" customHeight="1">
      <c r="A317" s="40"/>
      <c r="B317" s="41"/>
      <c r="C317" s="214" t="s">
        <v>619</v>
      </c>
      <c r="D317" s="214" t="s">
        <v>180</v>
      </c>
      <c r="E317" s="215" t="s">
        <v>2700</v>
      </c>
      <c r="F317" s="216" t="s">
        <v>2701</v>
      </c>
      <c r="G317" s="217" t="s">
        <v>275</v>
      </c>
      <c r="H317" s="218">
        <v>8</v>
      </c>
      <c r="I317" s="219"/>
      <c r="J317" s="220">
        <f>ROUND(I317*H317,2)</f>
        <v>0</v>
      </c>
      <c r="K317" s="216" t="s">
        <v>184</v>
      </c>
      <c r="L317" s="46"/>
      <c r="M317" s="221" t="s">
        <v>19</v>
      </c>
      <c r="N317" s="222" t="s">
        <v>42</v>
      </c>
      <c r="O317" s="86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185</v>
      </c>
      <c r="AT317" s="225" t="s">
        <v>180</v>
      </c>
      <c r="AU317" s="225" t="s">
        <v>81</v>
      </c>
      <c r="AY317" s="19" t="s">
        <v>178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79</v>
      </c>
      <c r="BK317" s="226">
        <f>ROUND(I317*H317,2)</f>
        <v>0</v>
      </c>
      <c r="BL317" s="19" t="s">
        <v>185</v>
      </c>
      <c r="BM317" s="225" t="s">
        <v>4606</v>
      </c>
    </row>
    <row r="318" s="2" customFormat="1">
      <c r="A318" s="40"/>
      <c r="B318" s="41"/>
      <c r="C318" s="42"/>
      <c r="D318" s="227" t="s">
        <v>187</v>
      </c>
      <c r="E318" s="42"/>
      <c r="F318" s="228" t="s">
        <v>2703</v>
      </c>
      <c r="G318" s="42"/>
      <c r="H318" s="42"/>
      <c r="I318" s="229"/>
      <c r="J318" s="42"/>
      <c r="K318" s="42"/>
      <c r="L318" s="46"/>
      <c r="M318" s="230"/>
      <c r="N318" s="231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187</v>
      </c>
      <c r="AU318" s="19" t="s">
        <v>81</v>
      </c>
    </row>
    <row r="319" s="13" customFormat="1">
      <c r="A319" s="13"/>
      <c r="B319" s="232"/>
      <c r="C319" s="233"/>
      <c r="D319" s="234" t="s">
        <v>189</v>
      </c>
      <c r="E319" s="235" t="s">
        <v>19</v>
      </c>
      <c r="F319" s="236" t="s">
        <v>4607</v>
      </c>
      <c r="G319" s="233"/>
      <c r="H319" s="237">
        <v>8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189</v>
      </c>
      <c r="AU319" s="243" t="s">
        <v>81</v>
      </c>
      <c r="AV319" s="13" t="s">
        <v>81</v>
      </c>
      <c r="AW319" s="13" t="s">
        <v>33</v>
      </c>
      <c r="AX319" s="13" t="s">
        <v>79</v>
      </c>
      <c r="AY319" s="243" t="s">
        <v>178</v>
      </c>
    </row>
    <row r="320" s="2" customFormat="1" ht="16.5" customHeight="1">
      <c r="A320" s="40"/>
      <c r="B320" s="41"/>
      <c r="C320" s="214" t="s">
        <v>625</v>
      </c>
      <c r="D320" s="214" t="s">
        <v>180</v>
      </c>
      <c r="E320" s="215" t="s">
        <v>1120</v>
      </c>
      <c r="F320" s="216" t="s">
        <v>1121</v>
      </c>
      <c r="G320" s="217" t="s">
        <v>183</v>
      </c>
      <c r="H320" s="218">
        <v>135</v>
      </c>
      <c r="I320" s="219"/>
      <c r="J320" s="220">
        <f>ROUND(I320*H320,2)</f>
        <v>0</v>
      </c>
      <c r="K320" s="216" t="s">
        <v>184</v>
      </c>
      <c r="L320" s="46"/>
      <c r="M320" s="221" t="s">
        <v>19</v>
      </c>
      <c r="N320" s="222" t="s">
        <v>42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185</v>
      </c>
      <c r="AT320" s="225" t="s">
        <v>180</v>
      </c>
      <c r="AU320" s="225" t="s">
        <v>81</v>
      </c>
      <c r="AY320" s="19" t="s">
        <v>178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79</v>
      </c>
      <c r="BK320" s="226">
        <f>ROUND(I320*H320,2)</f>
        <v>0</v>
      </c>
      <c r="BL320" s="19" t="s">
        <v>185</v>
      </c>
      <c r="BM320" s="225" t="s">
        <v>4608</v>
      </c>
    </row>
    <row r="321" s="2" customFormat="1">
      <c r="A321" s="40"/>
      <c r="B321" s="41"/>
      <c r="C321" s="42"/>
      <c r="D321" s="227" t="s">
        <v>187</v>
      </c>
      <c r="E321" s="42"/>
      <c r="F321" s="228" t="s">
        <v>1123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187</v>
      </c>
      <c r="AU321" s="19" t="s">
        <v>81</v>
      </c>
    </row>
    <row r="322" s="2" customFormat="1" ht="16.5" customHeight="1">
      <c r="A322" s="40"/>
      <c r="B322" s="41"/>
      <c r="C322" s="214" t="s">
        <v>630</v>
      </c>
      <c r="D322" s="214" t="s">
        <v>180</v>
      </c>
      <c r="E322" s="215" t="s">
        <v>1125</v>
      </c>
      <c r="F322" s="216" t="s">
        <v>1126</v>
      </c>
      <c r="G322" s="217" t="s">
        <v>183</v>
      </c>
      <c r="H322" s="218">
        <v>135</v>
      </c>
      <c r="I322" s="219"/>
      <c r="J322" s="220">
        <f>ROUND(I322*H322,2)</f>
        <v>0</v>
      </c>
      <c r="K322" s="216" t="s">
        <v>184</v>
      </c>
      <c r="L322" s="46"/>
      <c r="M322" s="221" t="s">
        <v>19</v>
      </c>
      <c r="N322" s="222" t="s">
        <v>42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185</v>
      </c>
      <c r="AT322" s="225" t="s">
        <v>180</v>
      </c>
      <c r="AU322" s="225" t="s">
        <v>81</v>
      </c>
      <c r="AY322" s="19" t="s">
        <v>178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79</v>
      </c>
      <c r="BK322" s="226">
        <f>ROUND(I322*H322,2)</f>
        <v>0</v>
      </c>
      <c r="BL322" s="19" t="s">
        <v>185</v>
      </c>
      <c r="BM322" s="225" t="s">
        <v>4609</v>
      </c>
    </row>
    <row r="323" s="2" customFormat="1">
      <c r="A323" s="40"/>
      <c r="B323" s="41"/>
      <c r="C323" s="42"/>
      <c r="D323" s="227" t="s">
        <v>187</v>
      </c>
      <c r="E323" s="42"/>
      <c r="F323" s="228" t="s">
        <v>1128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187</v>
      </c>
      <c r="AU323" s="19" t="s">
        <v>81</v>
      </c>
    </row>
    <row r="324" s="13" customFormat="1">
      <c r="A324" s="13"/>
      <c r="B324" s="232"/>
      <c r="C324" s="233"/>
      <c r="D324" s="234" t="s">
        <v>189</v>
      </c>
      <c r="E324" s="235" t="s">
        <v>19</v>
      </c>
      <c r="F324" s="236" t="s">
        <v>4507</v>
      </c>
      <c r="G324" s="233"/>
      <c r="H324" s="237">
        <v>135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189</v>
      </c>
      <c r="AU324" s="243" t="s">
        <v>81</v>
      </c>
      <c r="AV324" s="13" t="s">
        <v>81</v>
      </c>
      <c r="AW324" s="13" t="s">
        <v>33</v>
      </c>
      <c r="AX324" s="13" t="s">
        <v>79</v>
      </c>
      <c r="AY324" s="243" t="s">
        <v>178</v>
      </c>
    </row>
    <row r="325" s="2" customFormat="1" ht="16.5" customHeight="1">
      <c r="A325" s="40"/>
      <c r="B325" s="41"/>
      <c r="C325" s="265" t="s">
        <v>636</v>
      </c>
      <c r="D325" s="265" t="s">
        <v>430</v>
      </c>
      <c r="E325" s="266" t="s">
        <v>1130</v>
      </c>
      <c r="F325" s="267" t="s">
        <v>1131</v>
      </c>
      <c r="G325" s="268" t="s">
        <v>1132</v>
      </c>
      <c r="H325" s="269">
        <v>33.75</v>
      </c>
      <c r="I325" s="270"/>
      <c r="J325" s="271">
        <f>ROUND(I325*H325,2)</f>
        <v>0</v>
      </c>
      <c r="K325" s="267" t="s">
        <v>184</v>
      </c>
      <c r="L325" s="272"/>
      <c r="M325" s="273" t="s">
        <v>19</v>
      </c>
      <c r="N325" s="274" t="s">
        <v>42</v>
      </c>
      <c r="O325" s="86"/>
      <c r="P325" s="223">
        <f>O325*H325</f>
        <v>0</v>
      </c>
      <c r="Q325" s="223">
        <v>0.001</v>
      </c>
      <c r="R325" s="223">
        <f>Q325*H325</f>
        <v>0.033750000000000002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232</v>
      </c>
      <c r="AT325" s="225" t="s">
        <v>430</v>
      </c>
      <c r="AU325" s="225" t="s">
        <v>81</v>
      </c>
      <c r="AY325" s="19" t="s">
        <v>178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185</v>
      </c>
      <c r="BM325" s="225" t="s">
        <v>4610</v>
      </c>
    </row>
    <row r="326" s="13" customFormat="1">
      <c r="A326" s="13"/>
      <c r="B326" s="232"/>
      <c r="C326" s="233"/>
      <c r="D326" s="234" t="s">
        <v>189</v>
      </c>
      <c r="E326" s="233"/>
      <c r="F326" s="236" t="s">
        <v>4611</v>
      </c>
      <c r="G326" s="233"/>
      <c r="H326" s="237">
        <v>33.75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189</v>
      </c>
      <c r="AU326" s="243" t="s">
        <v>81</v>
      </c>
      <c r="AV326" s="13" t="s">
        <v>81</v>
      </c>
      <c r="AW326" s="13" t="s">
        <v>4</v>
      </c>
      <c r="AX326" s="13" t="s">
        <v>79</v>
      </c>
      <c r="AY326" s="243" t="s">
        <v>178</v>
      </c>
    </row>
    <row r="327" s="2" customFormat="1" ht="16.5" customHeight="1">
      <c r="A327" s="40"/>
      <c r="B327" s="41"/>
      <c r="C327" s="214" t="s">
        <v>643</v>
      </c>
      <c r="D327" s="214" t="s">
        <v>180</v>
      </c>
      <c r="E327" s="215" t="s">
        <v>4612</v>
      </c>
      <c r="F327" s="216" t="s">
        <v>4613</v>
      </c>
      <c r="G327" s="217" t="s">
        <v>275</v>
      </c>
      <c r="H327" s="218">
        <v>6</v>
      </c>
      <c r="I327" s="219"/>
      <c r="J327" s="220">
        <f>ROUND(I327*H327,2)</f>
        <v>0</v>
      </c>
      <c r="K327" s="216" t="s">
        <v>184</v>
      </c>
      <c r="L327" s="46"/>
      <c r="M327" s="221" t="s">
        <v>19</v>
      </c>
      <c r="N327" s="222" t="s">
        <v>42</v>
      </c>
      <c r="O327" s="86"/>
      <c r="P327" s="223">
        <f>O327*H327</f>
        <v>0</v>
      </c>
      <c r="Q327" s="223">
        <v>0.29221000000000003</v>
      </c>
      <c r="R327" s="223">
        <f>Q327*H327</f>
        <v>1.75326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185</v>
      </c>
      <c r="AT327" s="225" t="s">
        <v>180</v>
      </c>
      <c r="AU327" s="225" t="s">
        <v>81</v>
      </c>
      <c r="AY327" s="19" t="s">
        <v>178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79</v>
      </c>
      <c r="BK327" s="226">
        <f>ROUND(I327*H327,2)</f>
        <v>0</v>
      </c>
      <c r="BL327" s="19" t="s">
        <v>185</v>
      </c>
      <c r="BM327" s="225" t="s">
        <v>4614</v>
      </c>
    </row>
    <row r="328" s="2" customFormat="1">
      <c r="A328" s="40"/>
      <c r="B328" s="41"/>
      <c r="C328" s="42"/>
      <c r="D328" s="227" t="s">
        <v>187</v>
      </c>
      <c r="E328" s="42"/>
      <c r="F328" s="228" t="s">
        <v>4615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187</v>
      </c>
      <c r="AU328" s="19" t="s">
        <v>81</v>
      </c>
    </row>
    <row r="329" s="13" customFormat="1">
      <c r="A329" s="13"/>
      <c r="B329" s="232"/>
      <c r="C329" s="233"/>
      <c r="D329" s="234" t="s">
        <v>189</v>
      </c>
      <c r="E329" s="235" t="s">
        <v>19</v>
      </c>
      <c r="F329" s="236" t="s">
        <v>4616</v>
      </c>
      <c r="G329" s="233"/>
      <c r="H329" s="237">
        <v>6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189</v>
      </c>
      <c r="AU329" s="243" t="s">
        <v>81</v>
      </c>
      <c r="AV329" s="13" t="s">
        <v>81</v>
      </c>
      <c r="AW329" s="13" t="s">
        <v>33</v>
      </c>
      <c r="AX329" s="13" t="s">
        <v>79</v>
      </c>
      <c r="AY329" s="243" t="s">
        <v>178</v>
      </c>
    </row>
    <row r="330" s="2" customFormat="1" ht="21.75" customHeight="1">
      <c r="A330" s="40"/>
      <c r="B330" s="41"/>
      <c r="C330" s="265" t="s">
        <v>650</v>
      </c>
      <c r="D330" s="265" t="s">
        <v>430</v>
      </c>
      <c r="E330" s="266" t="s">
        <v>4617</v>
      </c>
      <c r="F330" s="267" t="s">
        <v>4618</v>
      </c>
      <c r="G330" s="268" t="s">
        <v>275</v>
      </c>
      <c r="H330" s="269">
        <v>6</v>
      </c>
      <c r="I330" s="270"/>
      <c r="J330" s="271">
        <f>ROUND(I330*H330,2)</f>
        <v>0</v>
      </c>
      <c r="K330" s="267" t="s">
        <v>184</v>
      </c>
      <c r="L330" s="272"/>
      <c r="M330" s="273" t="s">
        <v>19</v>
      </c>
      <c r="N330" s="274" t="s">
        <v>42</v>
      </c>
      <c r="O330" s="86"/>
      <c r="P330" s="223">
        <f>O330*H330</f>
        <v>0</v>
      </c>
      <c r="Q330" s="223">
        <v>0.066299999999999998</v>
      </c>
      <c r="R330" s="223">
        <f>Q330*H330</f>
        <v>0.39779999999999999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232</v>
      </c>
      <c r="AT330" s="225" t="s">
        <v>430</v>
      </c>
      <c r="AU330" s="225" t="s">
        <v>81</v>
      </c>
      <c r="AY330" s="19" t="s">
        <v>178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185</v>
      </c>
      <c r="BM330" s="225" t="s">
        <v>4619</v>
      </c>
    </row>
    <row r="331" s="2" customFormat="1" ht="21.75" customHeight="1">
      <c r="A331" s="40"/>
      <c r="B331" s="41"/>
      <c r="C331" s="265" t="s">
        <v>659</v>
      </c>
      <c r="D331" s="265" t="s">
        <v>430</v>
      </c>
      <c r="E331" s="266" t="s">
        <v>4620</v>
      </c>
      <c r="F331" s="267" t="s">
        <v>4621</v>
      </c>
      <c r="G331" s="268" t="s">
        <v>532</v>
      </c>
      <c r="H331" s="269">
        <v>1</v>
      </c>
      <c r="I331" s="270"/>
      <c r="J331" s="271">
        <f>ROUND(I331*H331,2)</f>
        <v>0</v>
      </c>
      <c r="K331" s="267" t="s">
        <v>184</v>
      </c>
      <c r="L331" s="272"/>
      <c r="M331" s="273" t="s">
        <v>19</v>
      </c>
      <c r="N331" s="274" t="s">
        <v>42</v>
      </c>
      <c r="O331" s="86"/>
      <c r="P331" s="223">
        <f>O331*H331</f>
        <v>0</v>
      </c>
      <c r="Q331" s="223">
        <v>0.0038</v>
      </c>
      <c r="R331" s="223">
        <f>Q331*H331</f>
        <v>0.0038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232</v>
      </c>
      <c r="AT331" s="225" t="s">
        <v>430</v>
      </c>
      <c r="AU331" s="225" t="s">
        <v>81</v>
      </c>
      <c r="AY331" s="19" t="s">
        <v>178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79</v>
      </c>
      <c r="BK331" s="226">
        <f>ROUND(I331*H331,2)</f>
        <v>0</v>
      </c>
      <c r="BL331" s="19" t="s">
        <v>185</v>
      </c>
      <c r="BM331" s="225" t="s">
        <v>4622</v>
      </c>
    </row>
    <row r="332" s="2" customFormat="1" ht="24.15" customHeight="1">
      <c r="A332" s="40"/>
      <c r="B332" s="41"/>
      <c r="C332" s="265" t="s">
        <v>664</v>
      </c>
      <c r="D332" s="265" t="s">
        <v>430</v>
      </c>
      <c r="E332" s="266" t="s">
        <v>4623</v>
      </c>
      <c r="F332" s="267" t="s">
        <v>4624</v>
      </c>
      <c r="G332" s="268" t="s">
        <v>532</v>
      </c>
      <c r="H332" s="269">
        <v>1</v>
      </c>
      <c r="I332" s="270"/>
      <c r="J332" s="271">
        <f>ROUND(I332*H332,2)</f>
        <v>0</v>
      </c>
      <c r="K332" s="267" t="s">
        <v>184</v>
      </c>
      <c r="L332" s="272"/>
      <c r="M332" s="273" t="s">
        <v>19</v>
      </c>
      <c r="N332" s="274" t="s">
        <v>42</v>
      </c>
      <c r="O332" s="86"/>
      <c r="P332" s="223">
        <f>O332*H332</f>
        <v>0</v>
      </c>
      <c r="Q332" s="223">
        <v>0.0054000000000000003</v>
      </c>
      <c r="R332" s="223">
        <f>Q332*H332</f>
        <v>0.0054000000000000003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232</v>
      </c>
      <c r="AT332" s="225" t="s">
        <v>430</v>
      </c>
      <c r="AU332" s="225" t="s">
        <v>81</v>
      </c>
      <c r="AY332" s="19" t="s">
        <v>178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79</v>
      </c>
      <c r="BK332" s="226">
        <f>ROUND(I332*H332,2)</f>
        <v>0</v>
      </c>
      <c r="BL332" s="19" t="s">
        <v>185</v>
      </c>
      <c r="BM332" s="225" t="s">
        <v>4625</v>
      </c>
    </row>
    <row r="333" s="2" customFormat="1" ht="24.15" customHeight="1">
      <c r="A333" s="40"/>
      <c r="B333" s="41"/>
      <c r="C333" s="214" t="s">
        <v>670</v>
      </c>
      <c r="D333" s="214" t="s">
        <v>180</v>
      </c>
      <c r="E333" s="215" t="s">
        <v>4626</v>
      </c>
      <c r="F333" s="216" t="s">
        <v>4627</v>
      </c>
      <c r="G333" s="217" t="s">
        <v>275</v>
      </c>
      <c r="H333" s="218">
        <v>19</v>
      </c>
      <c r="I333" s="219"/>
      <c r="J333" s="220">
        <f>ROUND(I333*H333,2)</f>
        <v>0</v>
      </c>
      <c r="K333" s="216" t="s">
        <v>184</v>
      </c>
      <c r="L333" s="46"/>
      <c r="M333" s="221" t="s">
        <v>19</v>
      </c>
      <c r="N333" s="222" t="s">
        <v>42</v>
      </c>
      <c r="O333" s="86"/>
      <c r="P333" s="223">
        <f>O333*H333</f>
        <v>0</v>
      </c>
      <c r="Q333" s="223">
        <v>0.087809999999999999</v>
      </c>
      <c r="R333" s="223">
        <f>Q333*H333</f>
        <v>1.66839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185</v>
      </c>
      <c r="AT333" s="225" t="s">
        <v>180</v>
      </c>
      <c r="AU333" s="225" t="s">
        <v>81</v>
      </c>
      <c r="AY333" s="19" t="s">
        <v>178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79</v>
      </c>
      <c r="BK333" s="226">
        <f>ROUND(I333*H333,2)</f>
        <v>0</v>
      </c>
      <c r="BL333" s="19" t="s">
        <v>185</v>
      </c>
      <c r="BM333" s="225" t="s">
        <v>4628</v>
      </c>
    </row>
    <row r="334" s="2" customFormat="1">
      <c r="A334" s="40"/>
      <c r="B334" s="41"/>
      <c r="C334" s="42"/>
      <c r="D334" s="227" t="s">
        <v>187</v>
      </c>
      <c r="E334" s="42"/>
      <c r="F334" s="228" t="s">
        <v>4629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187</v>
      </c>
      <c r="AU334" s="19" t="s">
        <v>81</v>
      </c>
    </row>
    <row r="335" s="2" customFormat="1" ht="16.5" customHeight="1">
      <c r="A335" s="40"/>
      <c r="B335" s="41"/>
      <c r="C335" s="214" t="s">
        <v>675</v>
      </c>
      <c r="D335" s="214" t="s">
        <v>180</v>
      </c>
      <c r="E335" s="215" t="s">
        <v>4630</v>
      </c>
      <c r="F335" s="216" t="s">
        <v>4631</v>
      </c>
      <c r="G335" s="217" t="s">
        <v>532</v>
      </c>
      <c r="H335" s="218">
        <v>1</v>
      </c>
      <c r="I335" s="219"/>
      <c r="J335" s="220">
        <f>ROUND(I335*H335,2)</f>
        <v>0</v>
      </c>
      <c r="K335" s="216" t="s">
        <v>184</v>
      </c>
      <c r="L335" s="46"/>
      <c r="M335" s="221" t="s">
        <v>19</v>
      </c>
      <c r="N335" s="222" t="s">
        <v>42</v>
      </c>
      <c r="O335" s="86"/>
      <c r="P335" s="223">
        <f>O335*H335</f>
        <v>0</v>
      </c>
      <c r="Q335" s="223">
        <v>0.19503999999999999</v>
      </c>
      <c r="R335" s="223">
        <f>Q335*H335</f>
        <v>0.19503999999999999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185</v>
      </c>
      <c r="AT335" s="225" t="s">
        <v>180</v>
      </c>
      <c r="AU335" s="225" t="s">
        <v>81</v>
      </c>
      <c r="AY335" s="19" t="s">
        <v>178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185</v>
      </c>
      <c r="BM335" s="225" t="s">
        <v>4632</v>
      </c>
    </row>
    <row r="336" s="2" customFormat="1">
      <c r="A336" s="40"/>
      <c r="B336" s="41"/>
      <c r="C336" s="42"/>
      <c r="D336" s="227" t="s">
        <v>187</v>
      </c>
      <c r="E336" s="42"/>
      <c r="F336" s="228" t="s">
        <v>4633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187</v>
      </c>
      <c r="AU336" s="19" t="s">
        <v>81</v>
      </c>
    </row>
    <row r="337" s="2" customFormat="1" ht="16.5" customHeight="1">
      <c r="A337" s="40"/>
      <c r="B337" s="41"/>
      <c r="C337" s="214" t="s">
        <v>681</v>
      </c>
      <c r="D337" s="214" t="s">
        <v>180</v>
      </c>
      <c r="E337" s="215" t="s">
        <v>4634</v>
      </c>
      <c r="F337" s="216" t="s">
        <v>4635</v>
      </c>
      <c r="G337" s="217" t="s">
        <v>532</v>
      </c>
      <c r="H337" s="218">
        <v>1</v>
      </c>
      <c r="I337" s="219"/>
      <c r="J337" s="220">
        <f>ROUND(I337*H337,2)</f>
        <v>0</v>
      </c>
      <c r="K337" s="216" t="s">
        <v>184</v>
      </c>
      <c r="L337" s="46"/>
      <c r="M337" s="221" t="s">
        <v>19</v>
      </c>
      <c r="N337" s="222" t="s">
        <v>42</v>
      </c>
      <c r="O337" s="86"/>
      <c r="P337" s="223">
        <f>O337*H337</f>
        <v>0</v>
      </c>
      <c r="Q337" s="223">
        <v>8.0000000000000007E-05</v>
      </c>
      <c r="R337" s="223">
        <f>Q337*H337</f>
        <v>8.0000000000000007E-05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185</v>
      </c>
      <c r="AT337" s="225" t="s">
        <v>180</v>
      </c>
      <c r="AU337" s="225" t="s">
        <v>81</v>
      </c>
      <c r="AY337" s="19" t="s">
        <v>178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185</v>
      </c>
      <c r="BM337" s="225" t="s">
        <v>4636</v>
      </c>
    </row>
    <row r="338" s="2" customFormat="1">
      <c r="A338" s="40"/>
      <c r="B338" s="41"/>
      <c r="C338" s="42"/>
      <c r="D338" s="227" t="s">
        <v>187</v>
      </c>
      <c r="E338" s="42"/>
      <c r="F338" s="228" t="s">
        <v>4637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187</v>
      </c>
      <c r="AU338" s="19" t="s">
        <v>81</v>
      </c>
    </row>
    <row r="339" s="2" customFormat="1" ht="21.75" customHeight="1">
      <c r="A339" s="40"/>
      <c r="B339" s="41"/>
      <c r="C339" s="214" t="s">
        <v>686</v>
      </c>
      <c r="D339" s="214" t="s">
        <v>180</v>
      </c>
      <c r="E339" s="215" t="s">
        <v>4638</v>
      </c>
      <c r="F339" s="216" t="s">
        <v>4639</v>
      </c>
      <c r="G339" s="217" t="s">
        <v>183</v>
      </c>
      <c r="H339" s="218">
        <v>500</v>
      </c>
      <c r="I339" s="219"/>
      <c r="J339" s="220">
        <f>ROUND(I339*H339,2)</f>
        <v>0</v>
      </c>
      <c r="K339" s="216" t="s">
        <v>184</v>
      </c>
      <c r="L339" s="46"/>
      <c r="M339" s="221" t="s">
        <v>19</v>
      </c>
      <c r="N339" s="222" t="s">
        <v>42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0.01</v>
      </c>
      <c r="T339" s="224">
        <f>S339*H339</f>
        <v>5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185</v>
      </c>
      <c r="AT339" s="225" t="s">
        <v>180</v>
      </c>
      <c r="AU339" s="225" t="s">
        <v>81</v>
      </c>
      <c r="AY339" s="19" t="s">
        <v>178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79</v>
      </c>
      <c r="BK339" s="226">
        <f>ROUND(I339*H339,2)</f>
        <v>0</v>
      </c>
      <c r="BL339" s="19" t="s">
        <v>185</v>
      </c>
      <c r="BM339" s="225" t="s">
        <v>4640</v>
      </c>
    </row>
    <row r="340" s="2" customFormat="1">
      <c r="A340" s="40"/>
      <c r="B340" s="41"/>
      <c r="C340" s="42"/>
      <c r="D340" s="227" t="s">
        <v>187</v>
      </c>
      <c r="E340" s="42"/>
      <c r="F340" s="228" t="s">
        <v>4641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187</v>
      </c>
      <c r="AU340" s="19" t="s">
        <v>81</v>
      </c>
    </row>
    <row r="341" s="13" customFormat="1">
      <c r="A341" s="13"/>
      <c r="B341" s="232"/>
      <c r="C341" s="233"/>
      <c r="D341" s="234" t="s">
        <v>189</v>
      </c>
      <c r="E341" s="235" t="s">
        <v>19</v>
      </c>
      <c r="F341" s="236" t="s">
        <v>4642</v>
      </c>
      <c r="G341" s="233"/>
      <c r="H341" s="237">
        <v>500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189</v>
      </c>
      <c r="AU341" s="243" t="s">
        <v>81</v>
      </c>
      <c r="AV341" s="13" t="s">
        <v>81</v>
      </c>
      <c r="AW341" s="13" t="s">
        <v>33</v>
      </c>
      <c r="AX341" s="13" t="s">
        <v>79</v>
      </c>
      <c r="AY341" s="243" t="s">
        <v>178</v>
      </c>
    </row>
    <row r="342" s="2" customFormat="1" ht="33" customHeight="1">
      <c r="A342" s="40"/>
      <c r="B342" s="41"/>
      <c r="C342" s="214" t="s">
        <v>693</v>
      </c>
      <c r="D342" s="214" t="s">
        <v>180</v>
      </c>
      <c r="E342" s="215" t="s">
        <v>4643</v>
      </c>
      <c r="F342" s="216" t="s">
        <v>4644</v>
      </c>
      <c r="G342" s="217" t="s">
        <v>183</v>
      </c>
      <c r="H342" s="218">
        <v>500</v>
      </c>
      <c r="I342" s="219"/>
      <c r="J342" s="220">
        <f>ROUND(I342*H342,2)</f>
        <v>0</v>
      </c>
      <c r="K342" s="216" t="s">
        <v>184</v>
      </c>
      <c r="L342" s="46"/>
      <c r="M342" s="221" t="s">
        <v>19</v>
      </c>
      <c r="N342" s="222" t="s">
        <v>42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0.02</v>
      </c>
      <c r="T342" s="224">
        <f>S342*H342</f>
        <v>10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185</v>
      </c>
      <c r="AT342" s="225" t="s">
        <v>180</v>
      </c>
      <c r="AU342" s="225" t="s">
        <v>81</v>
      </c>
      <c r="AY342" s="19" t="s">
        <v>178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79</v>
      </c>
      <c r="BK342" s="226">
        <f>ROUND(I342*H342,2)</f>
        <v>0</v>
      </c>
      <c r="BL342" s="19" t="s">
        <v>185</v>
      </c>
      <c r="BM342" s="225" t="s">
        <v>4645</v>
      </c>
    </row>
    <row r="343" s="2" customFormat="1">
      <c r="A343" s="40"/>
      <c r="B343" s="41"/>
      <c r="C343" s="42"/>
      <c r="D343" s="227" t="s">
        <v>187</v>
      </c>
      <c r="E343" s="42"/>
      <c r="F343" s="228" t="s">
        <v>4646</v>
      </c>
      <c r="G343" s="42"/>
      <c r="H343" s="42"/>
      <c r="I343" s="229"/>
      <c r="J343" s="42"/>
      <c r="K343" s="42"/>
      <c r="L343" s="46"/>
      <c r="M343" s="230"/>
      <c r="N343" s="231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187</v>
      </c>
      <c r="AU343" s="19" t="s">
        <v>81</v>
      </c>
    </row>
    <row r="344" s="12" customFormat="1" ht="22.8" customHeight="1">
      <c r="A344" s="12"/>
      <c r="B344" s="198"/>
      <c r="C344" s="199"/>
      <c r="D344" s="200" t="s">
        <v>70</v>
      </c>
      <c r="E344" s="212" t="s">
        <v>2705</v>
      </c>
      <c r="F344" s="212" t="s">
        <v>2706</v>
      </c>
      <c r="G344" s="199"/>
      <c r="H344" s="199"/>
      <c r="I344" s="202"/>
      <c r="J344" s="213">
        <f>BK344</f>
        <v>0</v>
      </c>
      <c r="K344" s="199"/>
      <c r="L344" s="204"/>
      <c r="M344" s="205"/>
      <c r="N344" s="206"/>
      <c r="O344" s="206"/>
      <c r="P344" s="207">
        <f>SUM(P345:P353)</f>
        <v>0</v>
      </c>
      <c r="Q344" s="206"/>
      <c r="R344" s="207">
        <f>SUM(R345:R353)</f>
        <v>0</v>
      </c>
      <c r="S344" s="206"/>
      <c r="T344" s="208">
        <f>SUM(T345:T353)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9" t="s">
        <v>79</v>
      </c>
      <c r="AT344" s="210" t="s">
        <v>70</v>
      </c>
      <c r="AU344" s="210" t="s">
        <v>79</v>
      </c>
      <c r="AY344" s="209" t="s">
        <v>178</v>
      </c>
      <c r="BK344" s="211">
        <f>SUM(BK345:BK353)</f>
        <v>0</v>
      </c>
    </row>
    <row r="345" s="2" customFormat="1" ht="24.15" customHeight="1">
      <c r="A345" s="40"/>
      <c r="B345" s="41"/>
      <c r="C345" s="214" t="s">
        <v>698</v>
      </c>
      <c r="D345" s="214" t="s">
        <v>180</v>
      </c>
      <c r="E345" s="215" t="s">
        <v>2707</v>
      </c>
      <c r="F345" s="216" t="s">
        <v>2708</v>
      </c>
      <c r="G345" s="217" t="s">
        <v>251</v>
      </c>
      <c r="H345" s="218">
        <v>16.640000000000001</v>
      </c>
      <c r="I345" s="219"/>
      <c r="J345" s="220">
        <f>ROUND(I345*H345,2)</f>
        <v>0</v>
      </c>
      <c r="K345" s="216" t="s">
        <v>184</v>
      </c>
      <c r="L345" s="46"/>
      <c r="M345" s="221" t="s">
        <v>19</v>
      </c>
      <c r="N345" s="222" t="s">
        <v>42</v>
      </c>
      <c r="O345" s="86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185</v>
      </c>
      <c r="AT345" s="225" t="s">
        <v>180</v>
      </c>
      <c r="AU345" s="225" t="s">
        <v>81</v>
      </c>
      <c r="AY345" s="19" t="s">
        <v>178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79</v>
      </c>
      <c r="BK345" s="226">
        <f>ROUND(I345*H345,2)</f>
        <v>0</v>
      </c>
      <c r="BL345" s="19" t="s">
        <v>185</v>
      </c>
      <c r="BM345" s="225" t="s">
        <v>4647</v>
      </c>
    </row>
    <row r="346" s="2" customFormat="1">
      <c r="A346" s="40"/>
      <c r="B346" s="41"/>
      <c r="C346" s="42"/>
      <c r="D346" s="227" t="s">
        <v>187</v>
      </c>
      <c r="E346" s="42"/>
      <c r="F346" s="228" t="s">
        <v>2710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187</v>
      </c>
      <c r="AU346" s="19" t="s">
        <v>81</v>
      </c>
    </row>
    <row r="347" s="2" customFormat="1" ht="24.15" customHeight="1">
      <c r="A347" s="40"/>
      <c r="B347" s="41"/>
      <c r="C347" s="214" t="s">
        <v>704</v>
      </c>
      <c r="D347" s="214" t="s">
        <v>180</v>
      </c>
      <c r="E347" s="215" t="s">
        <v>2711</v>
      </c>
      <c r="F347" s="216" t="s">
        <v>2712</v>
      </c>
      <c r="G347" s="217" t="s">
        <v>251</v>
      </c>
      <c r="H347" s="218">
        <v>49.920000000000002</v>
      </c>
      <c r="I347" s="219"/>
      <c r="J347" s="220">
        <f>ROUND(I347*H347,2)</f>
        <v>0</v>
      </c>
      <c r="K347" s="216" t="s">
        <v>184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185</v>
      </c>
      <c r="AT347" s="225" t="s">
        <v>180</v>
      </c>
      <c r="AU347" s="225" t="s">
        <v>81</v>
      </c>
      <c r="AY347" s="19" t="s">
        <v>178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185</v>
      </c>
      <c r="BM347" s="225" t="s">
        <v>4648</v>
      </c>
    </row>
    <row r="348" s="2" customFormat="1">
      <c r="A348" s="40"/>
      <c r="B348" s="41"/>
      <c r="C348" s="42"/>
      <c r="D348" s="227" t="s">
        <v>187</v>
      </c>
      <c r="E348" s="42"/>
      <c r="F348" s="228" t="s">
        <v>2714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187</v>
      </c>
      <c r="AU348" s="19" t="s">
        <v>81</v>
      </c>
    </row>
    <row r="349" s="13" customFormat="1">
      <c r="A349" s="13"/>
      <c r="B349" s="232"/>
      <c r="C349" s="233"/>
      <c r="D349" s="234" t="s">
        <v>189</v>
      </c>
      <c r="E349" s="235" t="s">
        <v>19</v>
      </c>
      <c r="F349" s="236" t="s">
        <v>4649</v>
      </c>
      <c r="G349" s="233"/>
      <c r="H349" s="237">
        <v>49.920000000000002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189</v>
      </c>
      <c r="AU349" s="243" t="s">
        <v>81</v>
      </c>
      <c r="AV349" s="13" t="s">
        <v>81</v>
      </c>
      <c r="AW349" s="13" t="s">
        <v>33</v>
      </c>
      <c r="AX349" s="13" t="s">
        <v>79</v>
      </c>
      <c r="AY349" s="243" t="s">
        <v>178</v>
      </c>
    </row>
    <row r="350" s="2" customFormat="1" ht="16.5" customHeight="1">
      <c r="A350" s="40"/>
      <c r="B350" s="41"/>
      <c r="C350" s="214" t="s">
        <v>712</v>
      </c>
      <c r="D350" s="214" t="s">
        <v>180</v>
      </c>
      <c r="E350" s="215" t="s">
        <v>2716</v>
      </c>
      <c r="F350" s="216" t="s">
        <v>2717</v>
      </c>
      <c r="G350" s="217" t="s">
        <v>251</v>
      </c>
      <c r="H350" s="218">
        <v>16.640000000000001</v>
      </c>
      <c r="I350" s="219"/>
      <c r="J350" s="220">
        <f>ROUND(I350*H350,2)</f>
        <v>0</v>
      </c>
      <c r="K350" s="216" t="s">
        <v>184</v>
      </c>
      <c r="L350" s="46"/>
      <c r="M350" s="221" t="s">
        <v>19</v>
      </c>
      <c r="N350" s="222" t="s">
        <v>42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185</v>
      </c>
      <c r="AT350" s="225" t="s">
        <v>180</v>
      </c>
      <c r="AU350" s="225" t="s">
        <v>81</v>
      </c>
      <c r="AY350" s="19" t="s">
        <v>178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79</v>
      </c>
      <c r="BK350" s="226">
        <f>ROUND(I350*H350,2)</f>
        <v>0</v>
      </c>
      <c r="BL350" s="19" t="s">
        <v>185</v>
      </c>
      <c r="BM350" s="225" t="s">
        <v>4650</v>
      </c>
    </row>
    <row r="351" s="2" customFormat="1">
      <c r="A351" s="40"/>
      <c r="B351" s="41"/>
      <c r="C351" s="42"/>
      <c r="D351" s="227" t="s">
        <v>187</v>
      </c>
      <c r="E351" s="42"/>
      <c r="F351" s="228" t="s">
        <v>2719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187</v>
      </c>
      <c r="AU351" s="19" t="s">
        <v>81</v>
      </c>
    </row>
    <row r="352" s="2" customFormat="1" ht="24.15" customHeight="1">
      <c r="A352" s="40"/>
      <c r="B352" s="41"/>
      <c r="C352" s="214" t="s">
        <v>722</v>
      </c>
      <c r="D352" s="214" t="s">
        <v>180</v>
      </c>
      <c r="E352" s="215" t="s">
        <v>4651</v>
      </c>
      <c r="F352" s="216" t="s">
        <v>4652</v>
      </c>
      <c r="G352" s="217" t="s">
        <v>251</v>
      </c>
      <c r="H352" s="218">
        <v>16.640000000000001</v>
      </c>
      <c r="I352" s="219"/>
      <c r="J352" s="220">
        <f>ROUND(I352*H352,2)</f>
        <v>0</v>
      </c>
      <c r="K352" s="216" t="s">
        <v>184</v>
      </c>
      <c r="L352" s="46"/>
      <c r="M352" s="221" t="s">
        <v>19</v>
      </c>
      <c r="N352" s="222" t="s">
        <v>42</v>
      </c>
      <c r="O352" s="86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185</v>
      </c>
      <c r="AT352" s="225" t="s">
        <v>180</v>
      </c>
      <c r="AU352" s="225" t="s">
        <v>81</v>
      </c>
      <c r="AY352" s="19" t="s">
        <v>178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79</v>
      </c>
      <c r="BK352" s="226">
        <f>ROUND(I352*H352,2)</f>
        <v>0</v>
      </c>
      <c r="BL352" s="19" t="s">
        <v>185</v>
      </c>
      <c r="BM352" s="225" t="s">
        <v>4653</v>
      </c>
    </row>
    <row r="353" s="2" customFormat="1">
      <c r="A353" s="40"/>
      <c r="B353" s="41"/>
      <c r="C353" s="42"/>
      <c r="D353" s="227" t="s">
        <v>187</v>
      </c>
      <c r="E353" s="42"/>
      <c r="F353" s="228" t="s">
        <v>4654</v>
      </c>
      <c r="G353" s="42"/>
      <c r="H353" s="42"/>
      <c r="I353" s="229"/>
      <c r="J353" s="42"/>
      <c r="K353" s="42"/>
      <c r="L353" s="46"/>
      <c r="M353" s="230"/>
      <c r="N353" s="231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187</v>
      </c>
      <c r="AU353" s="19" t="s">
        <v>81</v>
      </c>
    </row>
    <row r="354" s="12" customFormat="1" ht="22.8" customHeight="1">
      <c r="A354" s="12"/>
      <c r="B354" s="198"/>
      <c r="C354" s="199"/>
      <c r="D354" s="200" t="s">
        <v>70</v>
      </c>
      <c r="E354" s="212" t="s">
        <v>1209</v>
      </c>
      <c r="F354" s="212" t="s">
        <v>1210</v>
      </c>
      <c r="G354" s="199"/>
      <c r="H354" s="199"/>
      <c r="I354" s="202"/>
      <c r="J354" s="213">
        <f>BK354</f>
        <v>0</v>
      </c>
      <c r="K354" s="199"/>
      <c r="L354" s="204"/>
      <c r="M354" s="205"/>
      <c r="N354" s="206"/>
      <c r="O354" s="206"/>
      <c r="P354" s="207">
        <f>SUM(P355:P356)</f>
        <v>0</v>
      </c>
      <c r="Q354" s="206"/>
      <c r="R354" s="207">
        <f>SUM(R355:R356)</f>
        <v>0</v>
      </c>
      <c r="S354" s="206"/>
      <c r="T354" s="208">
        <f>SUM(T355:T356)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9" t="s">
        <v>79</v>
      </c>
      <c r="AT354" s="210" t="s">
        <v>70</v>
      </c>
      <c r="AU354" s="210" t="s">
        <v>79</v>
      </c>
      <c r="AY354" s="209" t="s">
        <v>178</v>
      </c>
      <c r="BK354" s="211">
        <f>SUM(BK355:BK356)</f>
        <v>0</v>
      </c>
    </row>
    <row r="355" s="2" customFormat="1" ht="24.15" customHeight="1">
      <c r="A355" s="40"/>
      <c r="B355" s="41"/>
      <c r="C355" s="214" t="s">
        <v>727</v>
      </c>
      <c r="D355" s="214" t="s">
        <v>180</v>
      </c>
      <c r="E355" s="215" t="s">
        <v>4655</v>
      </c>
      <c r="F355" s="216" t="s">
        <v>4656</v>
      </c>
      <c r="G355" s="217" t="s">
        <v>251</v>
      </c>
      <c r="H355" s="218">
        <v>57.731999999999999</v>
      </c>
      <c r="I355" s="219"/>
      <c r="J355" s="220">
        <f>ROUND(I355*H355,2)</f>
        <v>0</v>
      </c>
      <c r="K355" s="216" t="s">
        <v>184</v>
      </c>
      <c r="L355" s="46"/>
      <c r="M355" s="221" t="s">
        <v>19</v>
      </c>
      <c r="N355" s="222" t="s">
        <v>42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185</v>
      </c>
      <c r="AT355" s="225" t="s">
        <v>180</v>
      </c>
      <c r="AU355" s="225" t="s">
        <v>81</v>
      </c>
      <c r="AY355" s="19" t="s">
        <v>178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79</v>
      </c>
      <c r="BK355" s="226">
        <f>ROUND(I355*H355,2)</f>
        <v>0</v>
      </c>
      <c r="BL355" s="19" t="s">
        <v>185</v>
      </c>
      <c r="BM355" s="225" t="s">
        <v>4657</v>
      </c>
    </row>
    <row r="356" s="2" customFormat="1">
      <c r="A356" s="40"/>
      <c r="B356" s="41"/>
      <c r="C356" s="42"/>
      <c r="D356" s="227" t="s">
        <v>187</v>
      </c>
      <c r="E356" s="42"/>
      <c r="F356" s="228" t="s">
        <v>4658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187</v>
      </c>
      <c r="AU356" s="19" t="s">
        <v>81</v>
      </c>
    </row>
    <row r="357" s="12" customFormat="1" ht="25.92" customHeight="1">
      <c r="A357" s="12"/>
      <c r="B357" s="198"/>
      <c r="C357" s="199"/>
      <c r="D357" s="200" t="s">
        <v>70</v>
      </c>
      <c r="E357" s="201" t="s">
        <v>1216</v>
      </c>
      <c r="F357" s="201" t="s">
        <v>1217</v>
      </c>
      <c r="G357" s="199"/>
      <c r="H357" s="199"/>
      <c r="I357" s="202"/>
      <c r="J357" s="203">
        <f>BK357</f>
        <v>0</v>
      </c>
      <c r="K357" s="199"/>
      <c r="L357" s="204"/>
      <c r="M357" s="205"/>
      <c r="N357" s="206"/>
      <c r="O357" s="206"/>
      <c r="P357" s="207">
        <f>P358</f>
        <v>0</v>
      </c>
      <c r="Q357" s="206"/>
      <c r="R357" s="207">
        <f>R358</f>
        <v>0.026000000000000002</v>
      </c>
      <c r="S357" s="206"/>
      <c r="T357" s="208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9" t="s">
        <v>81</v>
      </c>
      <c r="AT357" s="210" t="s">
        <v>70</v>
      </c>
      <c r="AU357" s="210" t="s">
        <v>71</v>
      </c>
      <c r="AY357" s="209" t="s">
        <v>178</v>
      </c>
      <c r="BK357" s="211">
        <f>BK358</f>
        <v>0</v>
      </c>
    </row>
    <row r="358" s="12" customFormat="1" ht="22.8" customHeight="1">
      <c r="A358" s="12"/>
      <c r="B358" s="198"/>
      <c r="C358" s="199"/>
      <c r="D358" s="200" t="s">
        <v>70</v>
      </c>
      <c r="E358" s="212" t="s">
        <v>1218</v>
      </c>
      <c r="F358" s="212" t="s">
        <v>1219</v>
      </c>
      <c r="G358" s="199"/>
      <c r="H358" s="199"/>
      <c r="I358" s="202"/>
      <c r="J358" s="213">
        <f>BK358</f>
        <v>0</v>
      </c>
      <c r="K358" s="199"/>
      <c r="L358" s="204"/>
      <c r="M358" s="205"/>
      <c r="N358" s="206"/>
      <c r="O358" s="206"/>
      <c r="P358" s="207">
        <f>SUM(P359:P362)</f>
        <v>0</v>
      </c>
      <c r="Q358" s="206"/>
      <c r="R358" s="207">
        <f>SUM(R359:R362)</f>
        <v>0.026000000000000002</v>
      </c>
      <c r="S358" s="206"/>
      <c r="T358" s="208">
        <f>SUM(T359:T362)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9" t="s">
        <v>81</v>
      </c>
      <c r="AT358" s="210" t="s">
        <v>70</v>
      </c>
      <c r="AU358" s="210" t="s">
        <v>79</v>
      </c>
      <c r="AY358" s="209" t="s">
        <v>178</v>
      </c>
      <c r="BK358" s="211">
        <f>SUM(BK359:BK362)</f>
        <v>0</v>
      </c>
    </row>
    <row r="359" s="2" customFormat="1" ht="24.15" customHeight="1">
      <c r="A359" s="40"/>
      <c r="B359" s="41"/>
      <c r="C359" s="214" t="s">
        <v>737</v>
      </c>
      <c r="D359" s="214" t="s">
        <v>180</v>
      </c>
      <c r="E359" s="215" t="s">
        <v>4659</v>
      </c>
      <c r="F359" s="216" t="s">
        <v>4660</v>
      </c>
      <c r="G359" s="217" t="s">
        <v>183</v>
      </c>
      <c r="H359" s="218">
        <v>65</v>
      </c>
      <c r="I359" s="219"/>
      <c r="J359" s="220">
        <f>ROUND(I359*H359,2)</f>
        <v>0</v>
      </c>
      <c r="K359" s="216" t="s">
        <v>184</v>
      </c>
      <c r="L359" s="46"/>
      <c r="M359" s="221" t="s">
        <v>19</v>
      </c>
      <c r="N359" s="222" t="s">
        <v>42</v>
      </c>
      <c r="O359" s="86"/>
      <c r="P359" s="223">
        <f>O359*H359</f>
        <v>0</v>
      </c>
      <c r="Q359" s="223">
        <v>0.00040000000000000002</v>
      </c>
      <c r="R359" s="223">
        <f>Q359*H359</f>
        <v>0.026000000000000002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272</v>
      </c>
      <c r="AT359" s="225" t="s">
        <v>180</v>
      </c>
      <c r="AU359" s="225" t="s">
        <v>81</v>
      </c>
      <c r="AY359" s="19" t="s">
        <v>178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79</v>
      </c>
      <c r="BK359" s="226">
        <f>ROUND(I359*H359,2)</f>
        <v>0</v>
      </c>
      <c r="BL359" s="19" t="s">
        <v>272</v>
      </c>
      <c r="BM359" s="225" t="s">
        <v>4661</v>
      </c>
    </row>
    <row r="360" s="2" customFormat="1">
      <c r="A360" s="40"/>
      <c r="B360" s="41"/>
      <c r="C360" s="42"/>
      <c r="D360" s="227" t="s">
        <v>187</v>
      </c>
      <c r="E360" s="42"/>
      <c r="F360" s="228" t="s">
        <v>4662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187</v>
      </c>
      <c r="AU360" s="19" t="s">
        <v>81</v>
      </c>
    </row>
    <row r="361" s="2" customFormat="1" ht="24.15" customHeight="1">
      <c r="A361" s="40"/>
      <c r="B361" s="41"/>
      <c r="C361" s="214" t="s">
        <v>744</v>
      </c>
      <c r="D361" s="214" t="s">
        <v>180</v>
      </c>
      <c r="E361" s="215" t="s">
        <v>1331</v>
      </c>
      <c r="F361" s="216" t="s">
        <v>1332</v>
      </c>
      <c r="G361" s="217" t="s">
        <v>1333</v>
      </c>
      <c r="H361" s="275"/>
      <c r="I361" s="219"/>
      <c r="J361" s="220">
        <f>ROUND(I361*H361,2)</f>
        <v>0</v>
      </c>
      <c r="K361" s="216" t="s">
        <v>184</v>
      </c>
      <c r="L361" s="46"/>
      <c r="M361" s="221" t="s">
        <v>19</v>
      </c>
      <c r="N361" s="222" t="s">
        <v>42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272</v>
      </c>
      <c r="AT361" s="225" t="s">
        <v>180</v>
      </c>
      <c r="AU361" s="225" t="s">
        <v>81</v>
      </c>
      <c r="AY361" s="19" t="s">
        <v>178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79</v>
      </c>
      <c r="BK361" s="226">
        <f>ROUND(I361*H361,2)</f>
        <v>0</v>
      </c>
      <c r="BL361" s="19" t="s">
        <v>272</v>
      </c>
      <c r="BM361" s="225" t="s">
        <v>4663</v>
      </c>
    </row>
    <row r="362" s="2" customFormat="1">
      <c r="A362" s="40"/>
      <c r="B362" s="41"/>
      <c r="C362" s="42"/>
      <c r="D362" s="227" t="s">
        <v>187</v>
      </c>
      <c r="E362" s="42"/>
      <c r="F362" s="228" t="s">
        <v>1335</v>
      </c>
      <c r="G362" s="42"/>
      <c r="H362" s="42"/>
      <c r="I362" s="229"/>
      <c r="J362" s="42"/>
      <c r="K362" s="42"/>
      <c r="L362" s="46"/>
      <c r="M362" s="276"/>
      <c r="N362" s="277"/>
      <c r="O362" s="278"/>
      <c r="P362" s="278"/>
      <c r="Q362" s="278"/>
      <c r="R362" s="278"/>
      <c r="S362" s="278"/>
      <c r="T362" s="279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187</v>
      </c>
      <c r="AU362" s="19" t="s">
        <v>81</v>
      </c>
    </row>
    <row r="363" s="2" customFormat="1" ht="6.96" customHeight="1">
      <c r="A363" s="40"/>
      <c r="B363" s="61"/>
      <c r="C363" s="62"/>
      <c r="D363" s="62"/>
      <c r="E363" s="62"/>
      <c r="F363" s="62"/>
      <c r="G363" s="62"/>
      <c r="H363" s="62"/>
      <c r="I363" s="62"/>
      <c r="J363" s="62"/>
      <c r="K363" s="62"/>
      <c r="L363" s="46"/>
      <c r="M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</row>
  </sheetData>
  <sheetProtection sheet="1" autoFilter="0" formatColumns="0" formatRows="0" objects="1" scenarios="1" spinCount="100000" saltValue="cl7ZfmgYMG9LoLEaHDvWLlgdOfBIeH3YvlKf3OlpKDUkM01gYF/W2qLyfJCugSvsoJ4ZmGwOO8RA1a9a0mGr7A==" hashValue="LvDpb+LnqHMpAk8Pl5VPhCkj7q2Bxz5hdx0JHzDLi2pyORCV+RXrWf4IPGK1nimyB/pGY7V49Zsab1q243/Ndw==" algorithmName="SHA-512" password="C75F"/>
  <autoFilter ref="C89:K36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1/113202111"/>
    <hyperlink ref="F97" r:id="rId2" display="https://podminky.urs.cz/item/CS_URS_2024_01/121151123"/>
    <hyperlink ref="F100" r:id="rId3" display="https://podminky.urs.cz/item/CS_URS_2024_01/122252205"/>
    <hyperlink ref="F108" r:id="rId4" display="https://podminky.urs.cz/item/CS_URS_2024_01/131151100"/>
    <hyperlink ref="F111" r:id="rId5" display="https://podminky.urs.cz/item/CS_URS_2024_01/132151101"/>
    <hyperlink ref="F116" r:id="rId6" display="https://podminky.urs.cz/item/CS_URS_2024_01/162351103"/>
    <hyperlink ref="F118" r:id="rId7" display="https://podminky.urs.cz/item/CS_URS_2024_01/162351103"/>
    <hyperlink ref="F124" r:id="rId8" display="https://podminky.urs.cz/item/CS_URS_2024_01/162651111"/>
    <hyperlink ref="F127" r:id="rId9" display="https://podminky.urs.cz/item/CS_URS_2024_01/167151111"/>
    <hyperlink ref="F132" r:id="rId10" display="https://podminky.urs.cz/item/CS_URS_2024_01/167151111"/>
    <hyperlink ref="F135" r:id="rId11" display="https://podminky.urs.cz/item/CS_URS_2024_01/171151131"/>
    <hyperlink ref="F142" r:id="rId12" display="https://podminky.urs.cz/item/CS_URS_2024_01/171151131"/>
    <hyperlink ref="F148" r:id="rId13" display="https://podminky.urs.cz/item/CS_URS_2024_01/171201221"/>
    <hyperlink ref="F151" r:id="rId14" display="https://podminky.urs.cz/item/CS_URS_2024_01/171251201"/>
    <hyperlink ref="F154" r:id="rId15" display="https://podminky.urs.cz/item/CS_URS_2024_01/171251201"/>
    <hyperlink ref="F156" r:id="rId16" display="https://podminky.urs.cz/item/CS_URS_2024_01/180405111"/>
    <hyperlink ref="F161" r:id="rId17" display="https://podminky.urs.cz/item/CS_URS_2024_01/181311103"/>
    <hyperlink ref="F169" r:id="rId18" display="https://podminky.urs.cz/item/CS_URS_2024_01/181311103"/>
    <hyperlink ref="F172" r:id="rId19" display="https://podminky.urs.cz/item/CS_URS_2024_01/181451131"/>
    <hyperlink ref="F176" r:id="rId20" display="https://podminky.urs.cz/item/CS_URS_2024_01/181951112"/>
    <hyperlink ref="F179" r:id="rId21" display="https://podminky.urs.cz/item/CS_URS_2024_01/182111111"/>
    <hyperlink ref="F184" r:id="rId22" display="https://podminky.urs.cz/item/CS_URS_2024_01/183403153"/>
    <hyperlink ref="F186" r:id="rId23" display="https://podminky.urs.cz/item/CS_URS_2024_01/183403161"/>
    <hyperlink ref="F188" r:id="rId24" display="https://podminky.urs.cz/item/CS_URS_2024_01/184813511"/>
    <hyperlink ref="F191" r:id="rId25" display="https://podminky.urs.cz/item/CS_URS_2024_01/211561111"/>
    <hyperlink ref="F194" r:id="rId26" display="https://podminky.urs.cz/item/CS_URS_2024_01/274313611"/>
    <hyperlink ref="F198" r:id="rId27" display="https://podminky.urs.cz/item/CS_URS_2024_01/564201011"/>
    <hyperlink ref="F203" r:id="rId28" display="https://podminky.urs.cz/item/CS_URS_2024_01/564251113"/>
    <hyperlink ref="F206" r:id="rId29" display="https://podminky.urs.cz/item/CS_URS_2024_01/564740013"/>
    <hyperlink ref="F209" r:id="rId30" display="https://podminky.urs.cz/item/CS_URS_2024_01/564760111"/>
    <hyperlink ref="F212" r:id="rId31" display="https://podminky.urs.cz/item/CS_URS_2024_01/564861011"/>
    <hyperlink ref="F215" r:id="rId32" display="https://podminky.urs.cz/item/CS_URS_2024_01/564951213"/>
    <hyperlink ref="F219" r:id="rId33" display="https://podminky.urs.cz/item/CS_URS_2024_01/564951313"/>
    <hyperlink ref="F223" r:id="rId34" display="https://podminky.urs.cz/item/CS_URS_2024_01/564952111"/>
    <hyperlink ref="F226" r:id="rId35" display="https://podminky.urs.cz/item/CS_URS_2024_01/573111111"/>
    <hyperlink ref="F229" r:id="rId36" display="https://podminky.urs.cz/item/CS_URS_2024_01/573211109"/>
    <hyperlink ref="F231" r:id="rId37" display="https://podminky.urs.cz/item/CS_URS_2024_01/577134141"/>
    <hyperlink ref="F233" r:id="rId38" display="https://podminky.urs.cz/item/CS_URS_2024_01/577155122"/>
    <hyperlink ref="F236" r:id="rId39" display="https://podminky.urs.cz/item/CS_URS_2024_01/581124112"/>
    <hyperlink ref="F239" r:id="rId40" display="https://podminky.urs.cz/item/CS_URS_2024_01/593532113"/>
    <hyperlink ref="F247" r:id="rId41" display="https://podminky.urs.cz/item/CS_URS_2024_01/596212210"/>
    <hyperlink ref="F254" r:id="rId42" display="https://podminky.urs.cz/item/CS_URS_2024_01/596212210"/>
    <hyperlink ref="F260" r:id="rId43" display="https://podminky.urs.cz/item/CS_URS_2024_01/633831115"/>
    <hyperlink ref="F263" r:id="rId44" display="https://podminky.urs.cz/item/CS_URS_2024_01/634611111"/>
    <hyperlink ref="F265" r:id="rId45" display="https://podminky.urs.cz/item/CS_URS_2024_01/634911114"/>
    <hyperlink ref="F268" r:id="rId46" display="https://podminky.urs.cz/item/CS_URS_2024_01/871313121"/>
    <hyperlink ref="F273" r:id="rId47" display="https://podminky.urs.cz/item/CS_URS_2024_01/877355121"/>
    <hyperlink ref="F277" r:id="rId48" display="https://podminky.urs.cz/item/CS_URS_2024_01/912521111"/>
    <hyperlink ref="F281" r:id="rId49" display="https://podminky.urs.cz/item/CS_URS_2024_01/915491211"/>
    <hyperlink ref="F285" r:id="rId50" display="https://podminky.urs.cz/item/CS_URS_2024_01/916131213"/>
    <hyperlink ref="F289" r:id="rId51" display="https://podminky.urs.cz/item/CS_URS_2024_01/916131213"/>
    <hyperlink ref="F294" r:id="rId52" display="https://podminky.urs.cz/item/CS_URS_2024_01/916131213"/>
    <hyperlink ref="F298" r:id="rId53" display="https://podminky.urs.cz/item/CS_URS_2024_01/916131213"/>
    <hyperlink ref="F303" r:id="rId54" display="https://podminky.urs.cz/item/CS_URS_2024_01/916371214"/>
    <hyperlink ref="F308" r:id="rId55" display="https://podminky.urs.cz/item/CS_URS_2024_01/919121233"/>
    <hyperlink ref="F310" r:id="rId56" display="https://podminky.urs.cz/item/CS_URS_2024_01/919726122"/>
    <hyperlink ref="F318" r:id="rId57" display="https://podminky.urs.cz/item/CS_URS_2024_01/919735112"/>
    <hyperlink ref="F321" r:id="rId58" display="https://podminky.urs.cz/item/CS_URS_2024_01/919741111"/>
    <hyperlink ref="F323" r:id="rId59" display="https://podminky.urs.cz/item/CS_URS_2024_01/919748111"/>
    <hyperlink ref="F328" r:id="rId60" display="https://podminky.urs.cz/item/CS_URS_2024_01/935113211"/>
    <hyperlink ref="F334" r:id="rId61" display="https://podminky.urs.cz/item/CS_URS_2024_01/935932116"/>
    <hyperlink ref="F336" r:id="rId62" display="https://podminky.urs.cz/item/CS_URS_2024_01/935932611"/>
    <hyperlink ref="F338" r:id="rId63" display="https://podminky.urs.cz/item/CS_URS_2024_01/935932626"/>
    <hyperlink ref="F340" r:id="rId64" display="https://podminky.urs.cz/item/CS_URS_2024_01/938908411"/>
    <hyperlink ref="F343" r:id="rId65" display="https://podminky.urs.cz/item/CS_URS_2024_01/938909311"/>
    <hyperlink ref="F346" r:id="rId66" display="https://podminky.urs.cz/item/CS_URS_2024_01/997221571"/>
    <hyperlink ref="F348" r:id="rId67" display="https://podminky.urs.cz/item/CS_URS_2024_01/997221579"/>
    <hyperlink ref="F351" r:id="rId68" display="https://podminky.urs.cz/item/CS_URS_2024_01/997221612"/>
    <hyperlink ref="F353" r:id="rId69" display="https://podminky.urs.cz/item/CS_URS_2024_01/997221615"/>
    <hyperlink ref="F356" r:id="rId70" display="https://podminky.urs.cz/item/CS_URS_2024_01/998225111"/>
    <hyperlink ref="F360" r:id="rId71" display="https://podminky.urs.cz/item/CS_URS_2024_01/711161212"/>
    <hyperlink ref="F362" r:id="rId72" display="https://podminky.urs.cz/item/CS_URS_2024_01/99871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3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4664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ROUND((SUM(BE84:BE103)),  2)</f>
        <v>0</v>
      </c>
      <c r="G33" s="40"/>
      <c r="H33" s="40"/>
      <c r="I33" s="159">
        <v>0.20999999999999999</v>
      </c>
      <c r="J33" s="158">
        <f>ROUND(((SUM(BE84:BE103))*I33),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ROUND((SUM(BF84:BF103)),  2)</f>
        <v>0</v>
      </c>
      <c r="G34" s="40"/>
      <c r="H34" s="40"/>
      <c r="I34" s="159">
        <v>0.12</v>
      </c>
      <c r="J34" s="158">
        <f>ROUND(((SUM(BF84:BF103))*I34),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ROUND((SUM(BG84:BG103)),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ROUND((SUM(BH84:BH103)),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ROUND((SUM(BI84:BI103)),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VRN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4665</v>
      </c>
      <c r="E60" s="179"/>
      <c r="F60" s="179"/>
      <c r="G60" s="179"/>
      <c r="H60" s="179"/>
      <c r="I60" s="179"/>
      <c r="J60" s="180">
        <f>J85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4666</v>
      </c>
      <c r="E61" s="184"/>
      <c r="F61" s="184"/>
      <c r="G61" s="184"/>
      <c r="H61" s="184"/>
      <c r="I61" s="184"/>
      <c r="J61" s="185">
        <f>J86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4667</v>
      </c>
      <c r="E62" s="184"/>
      <c r="F62" s="184"/>
      <c r="G62" s="184"/>
      <c r="H62" s="184"/>
      <c r="I62" s="184"/>
      <c r="J62" s="185">
        <f>J91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4668</v>
      </c>
      <c r="E63" s="184"/>
      <c r="F63" s="184"/>
      <c r="G63" s="184"/>
      <c r="H63" s="184"/>
      <c r="I63" s="184"/>
      <c r="J63" s="185">
        <f>J96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4669</v>
      </c>
      <c r="E64" s="184"/>
      <c r="F64" s="184"/>
      <c r="G64" s="184"/>
      <c r="H64" s="184"/>
      <c r="I64" s="184"/>
      <c r="J64" s="185">
        <f>J101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163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Nová budova pečovatelské služby FCHL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132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03 - VRN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Litomyšl</v>
      </c>
      <c r="G78" s="42"/>
      <c r="H78" s="42"/>
      <c r="I78" s="34" t="s">
        <v>23</v>
      </c>
      <c r="J78" s="74" t="str">
        <f>IF(J12="","",J12)</f>
        <v>11. 12. 2023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>Fplan projekty a stavby s. r. o.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 xml:space="preserve"> 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7"/>
      <c r="B83" s="188"/>
      <c r="C83" s="189" t="s">
        <v>164</v>
      </c>
      <c r="D83" s="190" t="s">
        <v>56</v>
      </c>
      <c r="E83" s="190" t="s">
        <v>52</v>
      </c>
      <c r="F83" s="190" t="s">
        <v>53</v>
      </c>
      <c r="G83" s="190" t="s">
        <v>165</v>
      </c>
      <c r="H83" s="190" t="s">
        <v>166</v>
      </c>
      <c r="I83" s="190" t="s">
        <v>167</v>
      </c>
      <c r="J83" s="190" t="s">
        <v>136</v>
      </c>
      <c r="K83" s="191" t="s">
        <v>168</v>
      </c>
      <c r="L83" s="192"/>
      <c r="M83" s="94" t="s">
        <v>19</v>
      </c>
      <c r="N83" s="95" t="s">
        <v>41</v>
      </c>
      <c r="O83" s="95" t="s">
        <v>169</v>
      </c>
      <c r="P83" s="95" t="s">
        <v>170</v>
      </c>
      <c r="Q83" s="95" t="s">
        <v>171</v>
      </c>
      <c r="R83" s="95" t="s">
        <v>172</v>
      </c>
      <c r="S83" s="95" t="s">
        <v>173</v>
      </c>
      <c r="T83" s="96" t="s">
        <v>174</v>
      </c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4" s="2" customFormat="1" ht="22.8" customHeight="1">
      <c r="A84" s="40"/>
      <c r="B84" s="41"/>
      <c r="C84" s="101" t="s">
        <v>175</v>
      </c>
      <c r="D84" s="42"/>
      <c r="E84" s="42"/>
      <c r="F84" s="42"/>
      <c r="G84" s="42"/>
      <c r="H84" s="42"/>
      <c r="I84" s="42"/>
      <c r="J84" s="193">
        <f>BK84</f>
        <v>0</v>
      </c>
      <c r="K84" s="42"/>
      <c r="L84" s="46"/>
      <c r="M84" s="97"/>
      <c r="N84" s="194"/>
      <c r="O84" s="98"/>
      <c r="P84" s="195">
        <f>P85</f>
        <v>0</v>
      </c>
      <c r="Q84" s="98"/>
      <c r="R84" s="195">
        <f>R85</f>
        <v>0</v>
      </c>
      <c r="S84" s="98"/>
      <c r="T84" s="196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70</v>
      </c>
      <c r="AU84" s="19" t="s">
        <v>137</v>
      </c>
      <c r="BK84" s="197">
        <f>BK85</f>
        <v>0</v>
      </c>
    </row>
    <row r="85" s="12" customFormat="1" ht="25.92" customHeight="1">
      <c r="A85" s="12"/>
      <c r="B85" s="198"/>
      <c r="C85" s="199"/>
      <c r="D85" s="200" t="s">
        <v>70</v>
      </c>
      <c r="E85" s="201" t="s">
        <v>129</v>
      </c>
      <c r="F85" s="201" t="s">
        <v>4670</v>
      </c>
      <c r="G85" s="199"/>
      <c r="H85" s="199"/>
      <c r="I85" s="202"/>
      <c r="J85" s="203">
        <f>BK85</f>
        <v>0</v>
      </c>
      <c r="K85" s="199"/>
      <c r="L85" s="204"/>
      <c r="M85" s="205"/>
      <c r="N85" s="206"/>
      <c r="O85" s="206"/>
      <c r="P85" s="207">
        <f>P86+P91+P96+P101</f>
        <v>0</v>
      </c>
      <c r="Q85" s="206"/>
      <c r="R85" s="207">
        <f>R86+R91+R96+R101</f>
        <v>0</v>
      </c>
      <c r="S85" s="206"/>
      <c r="T85" s="208">
        <f>T86+T91+T96+T101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215</v>
      </c>
      <c r="AT85" s="210" t="s">
        <v>70</v>
      </c>
      <c r="AU85" s="210" t="s">
        <v>71</v>
      </c>
      <c r="AY85" s="209" t="s">
        <v>178</v>
      </c>
      <c r="BK85" s="211">
        <f>BK86+BK91+BK96+BK101</f>
        <v>0</v>
      </c>
    </row>
    <row r="86" s="12" customFormat="1" ht="22.8" customHeight="1">
      <c r="A86" s="12"/>
      <c r="B86" s="198"/>
      <c r="C86" s="199"/>
      <c r="D86" s="200" t="s">
        <v>70</v>
      </c>
      <c r="E86" s="212" t="s">
        <v>4671</v>
      </c>
      <c r="F86" s="212" t="s">
        <v>4672</v>
      </c>
      <c r="G86" s="199"/>
      <c r="H86" s="199"/>
      <c r="I86" s="202"/>
      <c r="J86" s="213">
        <f>BK86</f>
        <v>0</v>
      </c>
      <c r="K86" s="199"/>
      <c r="L86" s="204"/>
      <c r="M86" s="205"/>
      <c r="N86" s="206"/>
      <c r="O86" s="206"/>
      <c r="P86" s="207">
        <f>SUM(P87:P90)</f>
        <v>0</v>
      </c>
      <c r="Q86" s="206"/>
      <c r="R86" s="207">
        <f>SUM(R87:R90)</f>
        <v>0</v>
      </c>
      <c r="S86" s="206"/>
      <c r="T86" s="208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215</v>
      </c>
      <c r="AT86" s="210" t="s">
        <v>70</v>
      </c>
      <c r="AU86" s="210" t="s">
        <v>79</v>
      </c>
      <c r="AY86" s="209" t="s">
        <v>178</v>
      </c>
      <c r="BK86" s="211">
        <f>SUM(BK87:BK90)</f>
        <v>0</v>
      </c>
    </row>
    <row r="87" s="2" customFormat="1" ht="16.5" customHeight="1">
      <c r="A87" s="40"/>
      <c r="B87" s="41"/>
      <c r="C87" s="214" t="s">
        <v>79</v>
      </c>
      <c r="D87" s="214" t="s">
        <v>180</v>
      </c>
      <c r="E87" s="215" t="s">
        <v>4673</v>
      </c>
      <c r="F87" s="216" t="s">
        <v>4674</v>
      </c>
      <c r="G87" s="217" t="s">
        <v>3301</v>
      </c>
      <c r="H87" s="218">
        <v>1</v>
      </c>
      <c r="I87" s="219"/>
      <c r="J87" s="220">
        <f>ROUND(I87*H87,2)</f>
        <v>0</v>
      </c>
      <c r="K87" s="216" t="s">
        <v>184</v>
      </c>
      <c r="L87" s="46"/>
      <c r="M87" s="221" t="s">
        <v>19</v>
      </c>
      <c r="N87" s="222" t="s">
        <v>42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4675</v>
      </c>
      <c r="AT87" s="225" t="s">
        <v>180</v>
      </c>
      <c r="AU87" s="225" t="s">
        <v>81</v>
      </c>
      <c r="AY87" s="19" t="s">
        <v>178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4675</v>
      </c>
      <c r="BM87" s="225" t="s">
        <v>4676</v>
      </c>
    </row>
    <row r="88" s="2" customFormat="1">
      <c r="A88" s="40"/>
      <c r="B88" s="41"/>
      <c r="C88" s="42"/>
      <c r="D88" s="227" t="s">
        <v>187</v>
      </c>
      <c r="E88" s="42"/>
      <c r="F88" s="228" t="s">
        <v>4677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187</v>
      </c>
      <c r="AU88" s="19" t="s">
        <v>81</v>
      </c>
    </row>
    <row r="89" s="2" customFormat="1" ht="16.5" customHeight="1">
      <c r="A89" s="40"/>
      <c r="B89" s="41"/>
      <c r="C89" s="214" t="s">
        <v>81</v>
      </c>
      <c r="D89" s="214" t="s">
        <v>180</v>
      </c>
      <c r="E89" s="215" t="s">
        <v>4678</v>
      </c>
      <c r="F89" s="216" t="s">
        <v>4679</v>
      </c>
      <c r="G89" s="217" t="s">
        <v>3301</v>
      </c>
      <c r="H89" s="218">
        <v>1</v>
      </c>
      <c r="I89" s="219"/>
      <c r="J89" s="220">
        <f>ROUND(I89*H89,2)</f>
        <v>0</v>
      </c>
      <c r="K89" s="216" t="s">
        <v>184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4675</v>
      </c>
      <c r="AT89" s="225" t="s">
        <v>180</v>
      </c>
      <c r="AU89" s="225" t="s">
        <v>81</v>
      </c>
      <c r="AY89" s="19" t="s">
        <v>178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4675</v>
      </c>
      <c r="BM89" s="225" t="s">
        <v>4680</v>
      </c>
    </row>
    <row r="90" s="2" customFormat="1">
      <c r="A90" s="40"/>
      <c r="B90" s="41"/>
      <c r="C90" s="42"/>
      <c r="D90" s="227" t="s">
        <v>187</v>
      </c>
      <c r="E90" s="42"/>
      <c r="F90" s="228" t="s">
        <v>4681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187</v>
      </c>
      <c r="AU90" s="19" t="s">
        <v>81</v>
      </c>
    </row>
    <row r="91" s="12" customFormat="1" ht="22.8" customHeight="1">
      <c r="A91" s="12"/>
      <c r="B91" s="198"/>
      <c r="C91" s="199"/>
      <c r="D91" s="200" t="s">
        <v>70</v>
      </c>
      <c r="E91" s="212" t="s">
        <v>4682</v>
      </c>
      <c r="F91" s="212" t="s">
        <v>4683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SUM(P92:P95)</f>
        <v>0</v>
      </c>
      <c r="Q91" s="206"/>
      <c r="R91" s="207">
        <f>SUM(R92:R95)</f>
        <v>0</v>
      </c>
      <c r="S91" s="206"/>
      <c r="T91" s="208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215</v>
      </c>
      <c r="AT91" s="210" t="s">
        <v>70</v>
      </c>
      <c r="AU91" s="210" t="s">
        <v>79</v>
      </c>
      <c r="AY91" s="209" t="s">
        <v>178</v>
      </c>
      <c r="BK91" s="211">
        <f>SUM(BK92:BK95)</f>
        <v>0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4684</v>
      </c>
      <c r="F92" s="216" t="s">
        <v>4683</v>
      </c>
      <c r="G92" s="217" t="s">
        <v>3301</v>
      </c>
      <c r="H92" s="218">
        <v>1</v>
      </c>
      <c r="I92" s="219"/>
      <c r="J92" s="220">
        <f>ROUND(I92*H92,2)</f>
        <v>0</v>
      </c>
      <c r="K92" s="216" t="s">
        <v>184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4675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4675</v>
      </c>
      <c r="BM92" s="225" t="s">
        <v>4685</v>
      </c>
    </row>
    <row r="93" s="2" customFormat="1">
      <c r="A93" s="40"/>
      <c r="B93" s="41"/>
      <c r="C93" s="42"/>
      <c r="D93" s="227" t="s">
        <v>187</v>
      </c>
      <c r="E93" s="42"/>
      <c r="F93" s="228" t="s">
        <v>4686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187</v>
      </c>
      <c r="AU93" s="19" t="s">
        <v>81</v>
      </c>
    </row>
    <row r="94" s="2" customFormat="1" ht="16.5" customHeight="1">
      <c r="A94" s="40"/>
      <c r="B94" s="41"/>
      <c r="C94" s="214" t="s">
        <v>185</v>
      </c>
      <c r="D94" s="214" t="s">
        <v>180</v>
      </c>
      <c r="E94" s="215" t="s">
        <v>4687</v>
      </c>
      <c r="F94" s="216" t="s">
        <v>4688</v>
      </c>
      <c r="G94" s="217" t="s">
        <v>3301</v>
      </c>
      <c r="H94" s="218">
        <v>1</v>
      </c>
      <c r="I94" s="219"/>
      <c r="J94" s="220">
        <f>ROUND(I94*H94,2)</f>
        <v>0</v>
      </c>
      <c r="K94" s="216" t="s">
        <v>184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4675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4675</v>
      </c>
      <c r="BM94" s="225" t="s">
        <v>4689</v>
      </c>
    </row>
    <row r="95" s="2" customFormat="1">
      <c r="A95" s="40"/>
      <c r="B95" s="41"/>
      <c r="C95" s="42"/>
      <c r="D95" s="227" t="s">
        <v>187</v>
      </c>
      <c r="E95" s="42"/>
      <c r="F95" s="228" t="s">
        <v>4690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187</v>
      </c>
      <c r="AU95" s="19" t="s">
        <v>81</v>
      </c>
    </row>
    <row r="96" s="12" customFormat="1" ht="22.8" customHeight="1">
      <c r="A96" s="12"/>
      <c r="B96" s="198"/>
      <c r="C96" s="199"/>
      <c r="D96" s="200" t="s">
        <v>70</v>
      </c>
      <c r="E96" s="212" t="s">
        <v>4691</v>
      </c>
      <c r="F96" s="212" t="s">
        <v>4692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SUM(P97:P100)</f>
        <v>0</v>
      </c>
      <c r="Q96" s="206"/>
      <c r="R96" s="207">
        <f>SUM(R97:R100)</f>
        <v>0</v>
      </c>
      <c r="S96" s="206"/>
      <c r="T96" s="208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215</v>
      </c>
      <c r="AT96" s="210" t="s">
        <v>70</v>
      </c>
      <c r="AU96" s="210" t="s">
        <v>79</v>
      </c>
      <c r="AY96" s="209" t="s">
        <v>178</v>
      </c>
      <c r="BK96" s="211">
        <f>SUM(BK97:BK100)</f>
        <v>0</v>
      </c>
    </row>
    <row r="97" s="2" customFormat="1" ht="16.5" customHeight="1">
      <c r="A97" s="40"/>
      <c r="B97" s="41"/>
      <c r="C97" s="214" t="s">
        <v>215</v>
      </c>
      <c r="D97" s="214" t="s">
        <v>180</v>
      </c>
      <c r="E97" s="215" t="s">
        <v>4693</v>
      </c>
      <c r="F97" s="216" t="s">
        <v>4694</v>
      </c>
      <c r="G97" s="217" t="s">
        <v>3301</v>
      </c>
      <c r="H97" s="218">
        <v>1</v>
      </c>
      <c r="I97" s="219"/>
      <c r="J97" s="220">
        <f>ROUND(I97*H97,2)</f>
        <v>0</v>
      </c>
      <c r="K97" s="216" t="s">
        <v>184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4675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4675</v>
      </c>
      <c r="BM97" s="225" t="s">
        <v>4695</v>
      </c>
    </row>
    <row r="98" s="2" customFormat="1">
      <c r="A98" s="40"/>
      <c r="B98" s="41"/>
      <c r="C98" s="42"/>
      <c r="D98" s="227" t="s">
        <v>187</v>
      </c>
      <c r="E98" s="42"/>
      <c r="F98" s="228" t="s">
        <v>4696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187</v>
      </c>
      <c r="AU98" s="19" t="s">
        <v>81</v>
      </c>
    </row>
    <row r="99" s="2" customFormat="1" ht="16.5" customHeight="1">
      <c r="A99" s="40"/>
      <c r="B99" s="41"/>
      <c r="C99" s="214" t="s">
        <v>222</v>
      </c>
      <c r="D99" s="214" t="s">
        <v>180</v>
      </c>
      <c r="E99" s="215" t="s">
        <v>4697</v>
      </c>
      <c r="F99" s="216" t="s">
        <v>4698</v>
      </c>
      <c r="G99" s="217" t="s">
        <v>3301</v>
      </c>
      <c r="H99" s="218">
        <v>1</v>
      </c>
      <c r="I99" s="219"/>
      <c r="J99" s="220">
        <f>ROUND(I99*H99,2)</f>
        <v>0</v>
      </c>
      <c r="K99" s="216" t="s">
        <v>184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4675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4675</v>
      </c>
      <c r="BM99" s="225" t="s">
        <v>4699</v>
      </c>
    </row>
    <row r="100" s="2" customFormat="1">
      <c r="A100" s="40"/>
      <c r="B100" s="41"/>
      <c r="C100" s="42"/>
      <c r="D100" s="227" t="s">
        <v>187</v>
      </c>
      <c r="E100" s="42"/>
      <c r="F100" s="228" t="s">
        <v>4700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187</v>
      </c>
      <c r="AU100" s="19" t="s">
        <v>81</v>
      </c>
    </row>
    <row r="101" s="12" customFormat="1" ht="22.8" customHeight="1">
      <c r="A101" s="12"/>
      <c r="B101" s="198"/>
      <c r="C101" s="199"/>
      <c r="D101" s="200" t="s">
        <v>70</v>
      </c>
      <c r="E101" s="212" t="s">
        <v>4701</v>
      </c>
      <c r="F101" s="212" t="s">
        <v>4702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SUM(P102:P103)</f>
        <v>0</v>
      </c>
      <c r="Q101" s="206"/>
      <c r="R101" s="207">
        <f>SUM(R102:R103)</f>
        <v>0</v>
      </c>
      <c r="S101" s="206"/>
      <c r="T101" s="208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215</v>
      </c>
      <c r="AT101" s="210" t="s">
        <v>70</v>
      </c>
      <c r="AU101" s="210" t="s">
        <v>79</v>
      </c>
      <c r="AY101" s="209" t="s">
        <v>178</v>
      </c>
      <c r="BK101" s="211">
        <f>SUM(BK102:BK103)</f>
        <v>0</v>
      </c>
    </row>
    <row r="102" s="2" customFormat="1" ht="16.5" customHeight="1">
      <c r="A102" s="40"/>
      <c r="B102" s="41"/>
      <c r="C102" s="214" t="s">
        <v>230</v>
      </c>
      <c r="D102" s="214" t="s">
        <v>180</v>
      </c>
      <c r="E102" s="215" t="s">
        <v>4703</v>
      </c>
      <c r="F102" s="216" t="s">
        <v>4702</v>
      </c>
      <c r="G102" s="217" t="s">
        <v>3301</v>
      </c>
      <c r="H102" s="218">
        <v>1</v>
      </c>
      <c r="I102" s="219"/>
      <c r="J102" s="220">
        <f>ROUND(I102*H102,2)</f>
        <v>0</v>
      </c>
      <c r="K102" s="216" t="s">
        <v>184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4675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4675</v>
      </c>
      <c r="BM102" s="225" t="s">
        <v>4704</v>
      </c>
    </row>
    <row r="103" s="2" customFormat="1">
      <c r="A103" s="40"/>
      <c r="B103" s="41"/>
      <c r="C103" s="42"/>
      <c r="D103" s="227" t="s">
        <v>187</v>
      </c>
      <c r="E103" s="42"/>
      <c r="F103" s="228" t="s">
        <v>4705</v>
      </c>
      <c r="G103" s="42"/>
      <c r="H103" s="42"/>
      <c r="I103" s="229"/>
      <c r="J103" s="42"/>
      <c r="K103" s="42"/>
      <c r="L103" s="46"/>
      <c r="M103" s="276"/>
      <c r="N103" s="277"/>
      <c r="O103" s="278"/>
      <c r="P103" s="278"/>
      <c r="Q103" s="278"/>
      <c r="R103" s="278"/>
      <c r="S103" s="278"/>
      <c r="T103" s="279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187</v>
      </c>
      <c r="AU103" s="19" t="s">
        <v>81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cG5O0c+BezeINf3c/3sMSroiaAElRlmZGyrE91yvKl6wgAp2qamfp1WA71PJv0T6nccR0VxOtBN/bqifkPJCNQ==" hashValue="PacQ1aElQmNXgwgT969E1+vqbnA6Y/Eq2uB3PPwjClIcylTHfHAb2fCzN/PzEs0/SMeM63FIQIv8aMDwW2sv3A==" algorithmName="SHA-512" password="C75F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2002000"/>
    <hyperlink ref="F90" r:id="rId2" display="https://podminky.urs.cz/item/CS_URS_2024_01/013254000"/>
    <hyperlink ref="F93" r:id="rId3" display="https://podminky.urs.cz/item/CS_URS_2024_01/030001000"/>
    <hyperlink ref="F95" r:id="rId4" display="https://podminky.urs.cz/item/CS_URS_2024_01/034103000"/>
    <hyperlink ref="F98" r:id="rId5" display="https://podminky.urs.cz/item/CS_URS_2024_01/043002000"/>
    <hyperlink ref="F100" r:id="rId6" display="https://podminky.urs.cz/item/CS_URS_2024_01/045002000"/>
    <hyperlink ref="F103" r:id="rId7" display="https://podminky.urs.cz/item/CS_URS_2024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4706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4707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4708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4709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4710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4711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4712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4713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4714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4715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4716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78</v>
      </c>
      <c r="F18" s="295" t="s">
        <v>4717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4718</v>
      </c>
      <c r="F19" s="295" t="s">
        <v>4719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4720</v>
      </c>
      <c r="F20" s="295" t="s">
        <v>4721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4722</v>
      </c>
      <c r="F21" s="295" t="s">
        <v>4723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4724</v>
      </c>
      <c r="F22" s="295" t="s">
        <v>4725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99</v>
      </c>
      <c r="F23" s="295" t="s">
        <v>4726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4727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4728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4729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4730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4731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4732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4733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4734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4735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164</v>
      </c>
      <c r="F36" s="295"/>
      <c r="G36" s="295" t="s">
        <v>4736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4737</v>
      </c>
      <c r="F37" s="295"/>
      <c r="G37" s="295" t="s">
        <v>4738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52</v>
      </c>
      <c r="F38" s="295"/>
      <c r="G38" s="295" t="s">
        <v>4739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53</v>
      </c>
      <c r="F39" s="295"/>
      <c r="G39" s="295" t="s">
        <v>4740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165</v>
      </c>
      <c r="F40" s="295"/>
      <c r="G40" s="295" t="s">
        <v>4741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166</v>
      </c>
      <c r="F41" s="295"/>
      <c r="G41" s="295" t="s">
        <v>4742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4743</v>
      </c>
      <c r="F42" s="295"/>
      <c r="G42" s="295" t="s">
        <v>4744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4745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4746</v>
      </c>
      <c r="F44" s="295"/>
      <c r="G44" s="295" t="s">
        <v>4747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168</v>
      </c>
      <c r="F45" s="295"/>
      <c r="G45" s="295" t="s">
        <v>4748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4749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4750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4751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4752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4753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4754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4755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4756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4757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4758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4759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4760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4761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4762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4763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4764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4765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4766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4767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4768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4769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4770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4771</v>
      </c>
      <c r="D76" s="313"/>
      <c r="E76" s="313"/>
      <c r="F76" s="313" t="s">
        <v>4772</v>
      </c>
      <c r="G76" s="314"/>
      <c r="H76" s="313" t="s">
        <v>53</v>
      </c>
      <c r="I76" s="313" t="s">
        <v>56</v>
      </c>
      <c r="J76" s="313" t="s">
        <v>4773</v>
      </c>
      <c r="K76" s="312"/>
    </row>
    <row r="77" s="1" customFormat="1" ht="17.25" customHeight="1">
      <c r="B77" s="310"/>
      <c r="C77" s="315" t="s">
        <v>4774</v>
      </c>
      <c r="D77" s="315"/>
      <c r="E77" s="315"/>
      <c r="F77" s="316" t="s">
        <v>4775</v>
      </c>
      <c r="G77" s="317"/>
      <c r="H77" s="315"/>
      <c r="I77" s="315"/>
      <c r="J77" s="315" t="s">
        <v>4776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52</v>
      </c>
      <c r="D79" s="320"/>
      <c r="E79" s="320"/>
      <c r="F79" s="321" t="s">
        <v>4777</v>
      </c>
      <c r="G79" s="322"/>
      <c r="H79" s="298" t="s">
        <v>4778</v>
      </c>
      <c r="I79" s="298" t="s">
        <v>4779</v>
      </c>
      <c r="J79" s="298">
        <v>20</v>
      </c>
      <c r="K79" s="312"/>
    </row>
    <row r="80" s="1" customFormat="1" ht="15" customHeight="1">
      <c r="B80" s="310"/>
      <c r="C80" s="298" t="s">
        <v>4780</v>
      </c>
      <c r="D80" s="298"/>
      <c r="E80" s="298"/>
      <c r="F80" s="321" t="s">
        <v>4777</v>
      </c>
      <c r="G80" s="322"/>
      <c r="H80" s="298" t="s">
        <v>4781</v>
      </c>
      <c r="I80" s="298" t="s">
        <v>4779</v>
      </c>
      <c r="J80" s="298">
        <v>120</v>
      </c>
      <c r="K80" s="312"/>
    </row>
    <row r="81" s="1" customFormat="1" ht="15" customHeight="1">
      <c r="B81" s="323"/>
      <c r="C81" s="298" t="s">
        <v>4782</v>
      </c>
      <c r="D81" s="298"/>
      <c r="E81" s="298"/>
      <c r="F81" s="321" t="s">
        <v>4783</v>
      </c>
      <c r="G81" s="322"/>
      <c r="H81" s="298" t="s">
        <v>4784</v>
      </c>
      <c r="I81" s="298" t="s">
        <v>4779</v>
      </c>
      <c r="J81" s="298">
        <v>50</v>
      </c>
      <c r="K81" s="312"/>
    </row>
    <row r="82" s="1" customFormat="1" ht="15" customHeight="1">
      <c r="B82" s="323"/>
      <c r="C82" s="298" t="s">
        <v>4785</v>
      </c>
      <c r="D82" s="298"/>
      <c r="E82" s="298"/>
      <c r="F82" s="321" t="s">
        <v>4777</v>
      </c>
      <c r="G82" s="322"/>
      <c r="H82" s="298" t="s">
        <v>4786</v>
      </c>
      <c r="I82" s="298" t="s">
        <v>4787</v>
      </c>
      <c r="J82" s="298"/>
      <c r="K82" s="312"/>
    </row>
    <row r="83" s="1" customFormat="1" ht="15" customHeight="1">
      <c r="B83" s="323"/>
      <c r="C83" s="324" t="s">
        <v>4788</v>
      </c>
      <c r="D83" s="324"/>
      <c r="E83" s="324"/>
      <c r="F83" s="325" t="s">
        <v>4783</v>
      </c>
      <c r="G83" s="324"/>
      <c r="H83" s="324" t="s">
        <v>4789</v>
      </c>
      <c r="I83" s="324" t="s">
        <v>4779</v>
      </c>
      <c r="J83" s="324">
        <v>15</v>
      </c>
      <c r="K83" s="312"/>
    </row>
    <row r="84" s="1" customFormat="1" ht="15" customHeight="1">
      <c r="B84" s="323"/>
      <c r="C84" s="324" t="s">
        <v>4790</v>
      </c>
      <c r="D84" s="324"/>
      <c r="E84" s="324"/>
      <c r="F84" s="325" t="s">
        <v>4783</v>
      </c>
      <c r="G84" s="324"/>
      <c r="H84" s="324" t="s">
        <v>4791</v>
      </c>
      <c r="I84" s="324" t="s">
        <v>4779</v>
      </c>
      <c r="J84" s="324">
        <v>15</v>
      </c>
      <c r="K84" s="312"/>
    </row>
    <row r="85" s="1" customFormat="1" ht="15" customHeight="1">
      <c r="B85" s="323"/>
      <c r="C85" s="324" t="s">
        <v>4792</v>
      </c>
      <c r="D85" s="324"/>
      <c r="E85" s="324"/>
      <c r="F85" s="325" t="s">
        <v>4783</v>
      </c>
      <c r="G85" s="324"/>
      <c r="H85" s="324" t="s">
        <v>4793</v>
      </c>
      <c r="I85" s="324" t="s">
        <v>4779</v>
      </c>
      <c r="J85" s="324">
        <v>20</v>
      </c>
      <c r="K85" s="312"/>
    </row>
    <row r="86" s="1" customFormat="1" ht="15" customHeight="1">
      <c r="B86" s="323"/>
      <c r="C86" s="324" t="s">
        <v>4794</v>
      </c>
      <c r="D86" s="324"/>
      <c r="E86" s="324"/>
      <c r="F86" s="325" t="s">
        <v>4783</v>
      </c>
      <c r="G86" s="324"/>
      <c r="H86" s="324" t="s">
        <v>4795</v>
      </c>
      <c r="I86" s="324" t="s">
        <v>4779</v>
      </c>
      <c r="J86" s="324">
        <v>20</v>
      </c>
      <c r="K86" s="312"/>
    </row>
    <row r="87" s="1" customFormat="1" ht="15" customHeight="1">
      <c r="B87" s="323"/>
      <c r="C87" s="298" t="s">
        <v>4796</v>
      </c>
      <c r="D87" s="298"/>
      <c r="E87" s="298"/>
      <c r="F87" s="321" t="s">
        <v>4783</v>
      </c>
      <c r="G87" s="322"/>
      <c r="H87" s="298" t="s">
        <v>4797</v>
      </c>
      <c r="I87" s="298" t="s">
        <v>4779</v>
      </c>
      <c r="J87" s="298">
        <v>50</v>
      </c>
      <c r="K87" s="312"/>
    </row>
    <row r="88" s="1" customFormat="1" ht="15" customHeight="1">
      <c r="B88" s="323"/>
      <c r="C88" s="298" t="s">
        <v>4798</v>
      </c>
      <c r="D88" s="298"/>
      <c r="E88" s="298"/>
      <c r="F88" s="321" t="s">
        <v>4783</v>
      </c>
      <c r="G88" s="322"/>
      <c r="H88" s="298" t="s">
        <v>4799</v>
      </c>
      <c r="I88" s="298" t="s">
        <v>4779</v>
      </c>
      <c r="J88" s="298">
        <v>20</v>
      </c>
      <c r="K88" s="312"/>
    </row>
    <row r="89" s="1" customFormat="1" ht="15" customHeight="1">
      <c r="B89" s="323"/>
      <c r="C89" s="298" t="s">
        <v>4800</v>
      </c>
      <c r="D89" s="298"/>
      <c r="E89" s="298"/>
      <c r="F89" s="321" t="s">
        <v>4783</v>
      </c>
      <c r="G89" s="322"/>
      <c r="H89" s="298" t="s">
        <v>4801</v>
      </c>
      <c r="I89" s="298" t="s">
        <v>4779</v>
      </c>
      <c r="J89" s="298">
        <v>20</v>
      </c>
      <c r="K89" s="312"/>
    </row>
    <row r="90" s="1" customFormat="1" ht="15" customHeight="1">
      <c r="B90" s="323"/>
      <c r="C90" s="298" t="s">
        <v>4802</v>
      </c>
      <c r="D90" s="298"/>
      <c r="E90" s="298"/>
      <c r="F90" s="321" t="s">
        <v>4783</v>
      </c>
      <c r="G90" s="322"/>
      <c r="H90" s="298" t="s">
        <v>4803</v>
      </c>
      <c r="I90" s="298" t="s">
        <v>4779</v>
      </c>
      <c r="J90" s="298">
        <v>50</v>
      </c>
      <c r="K90" s="312"/>
    </row>
    <row r="91" s="1" customFormat="1" ht="15" customHeight="1">
      <c r="B91" s="323"/>
      <c r="C91" s="298" t="s">
        <v>4804</v>
      </c>
      <c r="D91" s="298"/>
      <c r="E91" s="298"/>
      <c r="F91" s="321" t="s">
        <v>4783</v>
      </c>
      <c r="G91" s="322"/>
      <c r="H91" s="298" t="s">
        <v>4804</v>
      </c>
      <c r="I91" s="298" t="s">
        <v>4779</v>
      </c>
      <c r="J91" s="298">
        <v>50</v>
      </c>
      <c r="K91" s="312"/>
    </row>
    <row r="92" s="1" customFormat="1" ht="15" customHeight="1">
      <c r="B92" s="323"/>
      <c r="C92" s="298" t="s">
        <v>4805</v>
      </c>
      <c r="D92" s="298"/>
      <c r="E92" s="298"/>
      <c r="F92" s="321" t="s">
        <v>4783</v>
      </c>
      <c r="G92" s="322"/>
      <c r="H92" s="298" t="s">
        <v>4806</v>
      </c>
      <c r="I92" s="298" t="s">
        <v>4779</v>
      </c>
      <c r="J92" s="298">
        <v>255</v>
      </c>
      <c r="K92" s="312"/>
    </row>
    <row r="93" s="1" customFormat="1" ht="15" customHeight="1">
      <c r="B93" s="323"/>
      <c r="C93" s="298" t="s">
        <v>4807</v>
      </c>
      <c r="D93" s="298"/>
      <c r="E93" s="298"/>
      <c r="F93" s="321" t="s">
        <v>4777</v>
      </c>
      <c r="G93" s="322"/>
      <c r="H93" s="298" t="s">
        <v>4808</v>
      </c>
      <c r="I93" s="298" t="s">
        <v>4809</v>
      </c>
      <c r="J93" s="298"/>
      <c r="K93" s="312"/>
    </row>
    <row r="94" s="1" customFormat="1" ht="15" customHeight="1">
      <c r="B94" s="323"/>
      <c r="C94" s="298" t="s">
        <v>4810</v>
      </c>
      <c r="D94" s="298"/>
      <c r="E94" s="298"/>
      <c r="F94" s="321" t="s">
        <v>4777</v>
      </c>
      <c r="G94" s="322"/>
      <c r="H94" s="298" t="s">
        <v>4811</v>
      </c>
      <c r="I94" s="298" t="s">
        <v>4812</v>
      </c>
      <c r="J94" s="298"/>
      <c r="K94" s="312"/>
    </row>
    <row r="95" s="1" customFormat="1" ht="15" customHeight="1">
      <c r="B95" s="323"/>
      <c r="C95" s="298" t="s">
        <v>4813</v>
      </c>
      <c r="D95" s="298"/>
      <c r="E95" s="298"/>
      <c r="F95" s="321" t="s">
        <v>4777</v>
      </c>
      <c r="G95" s="322"/>
      <c r="H95" s="298" t="s">
        <v>4813</v>
      </c>
      <c r="I95" s="298" t="s">
        <v>4812</v>
      </c>
      <c r="J95" s="298"/>
      <c r="K95" s="312"/>
    </row>
    <row r="96" s="1" customFormat="1" ht="15" customHeight="1">
      <c r="B96" s="323"/>
      <c r="C96" s="298" t="s">
        <v>37</v>
      </c>
      <c r="D96" s="298"/>
      <c r="E96" s="298"/>
      <c r="F96" s="321" t="s">
        <v>4777</v>
      </c>
      <c r="G96" s="322"/>
      <c r="H96" s="298" t="s">
        <v>4814</v>
      </c>
      <c r="I96" s="298" t="s">
        <v>4812</v>
      </c>
      <c r="J96" s="298"/>
      <c r="K96" s="312"/>
    </row>
    <row r="97" s="1" customFormat="1" ht="15" customHeight="1">
      <c r="B97" s="323"/>
      <c r="C97" s="298" t="s">
        <v>47</v>
      </c>
      <c r="D97" s="298"/>
      <c r="E97" s="298"/>
      <c r="F97" s="321" t="s">
        <v>4777</v>
      </c>
      <c r="G97" s="322"/>
      <c r="H97" s="298" t="s">
        <v>4815</v>
      </c>
      <c r="I97" s="298" t="s">
        <v>4812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4816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4771</v>
      </c>
      <c r="D103" s="313"/>
      <c r="E103" s="313"/>
      <c r="F103" s="313" t="s">
        <v>4772</v>
      </c>
      <c r="G103" s="314"/>
      <c r="H103" s="313" t="s">
        <v>53</v>
      </c>
      <c r="I103" s="313" t="s">
        <v>56</v>
      </c>
      <c r="J103" s="313" t="s">
        <v>4773</v>
      </c>
      <c r="K103" s="312"/>
    </row>
    <row r="104" s="1" customFormat="1" ht="17.25" customHeight="1">
      <c r="B104" s="310"/>
      <c r="C104" s="315" t="s">
        <v>4774</v>
      </c>
      <c r="D104" s="315"/>
      <c r="E104" s="315"/>
      <c r="F104" s="316" t="s">
        <v>4775</v>
      </c>
      <c r="G104" s="317"/>
      <c r="H104" s="315"/>
      <c r="I104" s="315"/>
      <c r="J104" s="315" t="s">
        <v>4776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52</v>
      </c>
      <c r="D106" s="320"/>
      <c r="E106" s="320"/>
      <c r="F106" s="321" t="s">
        <v>4777</v>
      </c>
      <c r="G106" s="298"/>
      <c r="H106" s="298" t="s">
        <v>4817</v>
      </c>
      <c r="I106" s="298" t="s">
        <v>4779</v>
      </c>
      <c r="J106" s="298">
        <v>20</v>
      </c>
      <c r="K106" s="312"/>
    </row>
    <row r="107" s="1" customFormat="1" ht="15" customHeight="1">
      <c r="B107" s="310"/>
      <c r="C107" s="298" t="s">
        <v>4780</v>
      </c>
      <c r="D107" s="298"/>
      <c r="E107" s="298"/>
      <c r="F107" s="321" t="s">
        <v>4777</v>
      </c>
      <c r="G107" s="298"/>
      <c r="H107" s="298" t="s">
        <v>4817</v>
      </c>
      <c r="I107" s="298" t="s">
        <v>4779</v>
      </c>
      <c r="J107" s="298">
        <v>120</v>
      </c>
      <c r="K107" s="312"/>
    </row>
    <row r="108" s="1" customFormat="1" ht="15" customHeight="1">
      <c r="B108" s="323"/>
      <c r="C108" s="298" t="s">
        <v>4782</v>
      </c>
      <c r="D108" s="298"/>
      <c r="E108" s="298"/>
      <c r="F108" s="321" t="s">
        <v>4783</v>
      </c>
      <c r="G108" s="298"/>
      <c r="H108" s="298" t="s">
        <v>4817</v>
      </c>
      <c r="I108" s="298" t="s">
        <v>4779</v>
      </c>
      <c r="J108" s="298">
        <v>50</v>
      </c>
      <c r="K108" s="312"/>
    </row>
    <row r="109" s="1" customFormat="1" ht="15" customHeight="1">
      <c r="B109" s="323"/>
      <c r="C109" s="298" t="s">
        <v>4785</v>
      </c>
      <c r="D109" s="298"/>
      <c r="E109" s="298"/>
      <c r="F109" s="321" t="s">
        <v>4777</v>
      </c>
      <c r="G109" s="298"/>
      <c r="H109" s="298" t="s">
        <v>4817</v>
      </c>
      <c r="I109" s="298" t="s">
        <v>4787</v>
      </c>
      <c r="J109" s="298"/>
      <c r="K109" s="312"/>
    </row>
    <row r="110" s="1" customFormat="1" ht="15" customHeight="1">
      <c r="B110" s="323"/>
      <c r="C110" s="298" t="s">
        <v>4796</v>
      </c>
      <c r="D110" s="298"/>
      <c r="E110" s="298"/>
      <c r="F110" s="321" t="s">
        <v>4783</v>
      </c>
      <c r="G110" s="298"/>
      <c r="H110" s="298" t="s">
        <v>4817</v>
      </c>
      <c r="I110" s="298" t="s">
        <v>4779</v>
      </c>
      <c r="J110" s="298">
        <v>50</v>
      </c>
      <c r="K110" s="312"/>
    </row>
    <row r="111" s="1" customFormat="1" ht="15" customHeight="1">
      <c r="B111" s="323"/>
      <c r="C111" s="298" t="s">
        <v>4804</v>
      </c>
      <c r="D111" s="298"/>
      <c r="E111" s="298"/>
      <c r="F111" s="321" t="s">
        <v>4783</v>
      </c>
      <c r="G111" s="298"/>
      <c r="H111" s="298" t="s">
        <v>4817</v>
      </c>
      <c r="I111" s="298" t="s">
        <v>4779</v>
      </c>
      <c r="J111" s="298">
        <v>50</v>
      </c>
      <c r="K111" s="312"/>
    </row>
    <row r="112" s="1" customFormat="1" ht="15" customHeight="1">
      <c r="B112" s="323"/>
      <c r="C112" s="298" t="s">
        <v>4802</v>
      </c>
      <c r="D112" s="298"/>
      <c r="E112" s="298"/>
      <c r="F112" s="321" t="s">
        <v>4783</v>
      </c>
      <c r="G112" s="298"/>
      <c r="H112" s="298" t="s">
        <v>4817</v>
      </c>
      <c r="I112" s="298" t="s">
        <v>4779</v>
      </c>
      <c r="J112" s="298">
        <v>50</v>
      </c>
      <c r="K112" s="312"/>
    </row>
    <row r="113" s="1" customFormat="1" ht="15" customHeight="1">
      <c r="B113" s="323"/>
      <c r="C113" s="298" t="s">
        <v>52</v>
      </c>
      <c r="D113" s="298"/>
      <c r="E113" s="298"/>
      <c r="F113" s="321" t="s">
        <v>4777</v>
      </c>
      <c r="G113" s="298"/>
      <c r="H113" s="298" t="s">
        <v>4818</v>
      </c>
      <c r="I113" s="298" t="s">
        <v>4779</v>
      </c>
      <c r="J113" s="298">
        <v>20</v>
      </c>
      <c r="K113" s="312"/>
    </row>
    <row r="114" s="1" customFormat="1" ht="15" customHeight="1">
      <c r="B114" s="323"/>
      <c r="C114" s="298" t="s">
        <v>4819</v>
      </c>
      <c r="D114" s="298"/>
      <c r="E114" s="298"/>
      <c r="F114" s="321" t="s">
        <v>4777</v>
      </c>
      <c r="G114" s="298"/>
      <c r="H114" s="298" t="s">
        <v>4820</v>
      </c>
      <c r="I114" s="298" t="s">
        <v>4779</v>
      </c>
      <c r="J114" s="298">
        <v>120</v>
      </c>
      <c r="K114" s="312"/>
    </row>
    <row r="115" s="1" customFormat="1" ht="15" customHeight="1">
      <c r="B115" s="323"/>
      <c r="C115" s="298" t="s">
        <v>37</v>
      </c>
      <c r="D115" s="298"/>
      <c r="E115" s="298"/>
      <c r="F115" s="321" t="s">
        <v>4777</v>
      </c>
      <c r="G115" s="298"/>
      <c r="H115" s="298" t="s">
        <v>4821</v>
      </c>
      <c r="I115" s="298" t="s">
        <v>4812</v>
      </c>
      <c r="J115" s="298"/>
      <c r="K115" s="312"/>
    </row>
    <row r="116" s="1" customFormat="1" ht="15" customHeight="1">
      <c r="B116" s="323"/>
      <c r="C116" s="298" t="s">
        <v>47</v>
      </c>
      <c r="D116" s="298"/>
      <c r="E116" s="298"/>
      <c r="F116" s="321" t="s">
        <v>4777</v>
      </c>
      <c r="G116" s="298"/>
      <c r="H116" s="298" t="s">
        <v>4822</v>
      </c>
      <c r="I116" s="298" t="s">
        <v>4812</v>
      </c>
      <c r="J116" s="298"/>
      <c r="K116" s="312"/>
    </row>
    <row r="117" s="1" customFormat="1" ht="15" customHeight="1">
      <c r="B117" s="323"/>
      <c r="C117" s="298" t="s">
        <v>56</v>
      </c>
      <c r="D117" s="298"/>
      <c r="E117" s="298"/>
      <c r="F117" s="321" t="s">
        <v>4777</v>
      </c>
      <c r="G117" s="298"/>
      <c r="H117" s="298" t="s">
        <v>4823</v>
      </c>
      <c r="I117" s="298" t="s">
        <v>4824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4825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4771</v>
      </c>
      <c r="D123" s="313"/>
      <c r="E123" s="313"/>
      <c r="F123" s="313" t="s">
        <v>4772</v>
      </c>
      <c r="G123" s="314"/>
      <c r="H123" s="313" t="s">
        <v>53</v>
      </c>
      <c r="I123" s="313" t="s">
        <v>56</v>
      </c>
      <c r="J123" s="313" t="s">
        <v>4773</v>
      </c>
      <c r="K123" s="342"/>
    </row>
    <row r="124" s="1" customFormat="1" ht="17.25" customHeight="1">
      <c r="B124" s="341"/>
      <c r="C124" s="315" t="s">
        <v>4774</v>
      </c>
      <c r="D124" s="315"/>
      <c r="E124" s="315"/>
      <c r="F124" s="316" t="s">
        <v>4775</v>
      </c>
      <c r="G124" s="317"/>
      <c r="H124" s="315"/>
      <c r="I124" s="315"/>
      <c r="J124" s="315" t="s">
        <v>4776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4780</v>
      </c>
      <c r="D126" s="320"/>
      <c r="E126" s="320"/>
      <c r="F126" s="321" t="s">
        <v>4777</v>
      </c>
      <c r="G126" s="298"/>
      <c r="H126" s="298" t="s">
        <v>4817</v>
      </c>
      <c r="I126" s="298" t="s">
        <v>4779</v>
      </c>
      <c r="J126" s="298">
        <v>120</v>
      </c>
      <c r="K126" s="346"/>
    </row>
    <row r="127" s="1" customFormat="1" ht="15" customHeight="1">
      <c r="B127" s="343"/>
      <c r="C127" s="298" t="s">
        <v>4826</v>
      </c>
      <c r="D127" s="298"/>
      <c r="E127" s="298"/>
      <c r="F127" s="321" t="s">
        <v>4777</v>
      </c>
      <c r="G127" s="298"/>
      <c r="H127" s="298" t="s">
        <v>4827</v>
      </c>
      <c r="I127" s="298" t="s">
        <v>4779</v>
      </c>
      <c r="J127" s="298" t="s">
        <v>4828</v>
      </c>
      <c r="K127" s="346"/>
    </row>
    <row r="128" s="1" customFormat="1" ht="15" customHeight="1">
      <c r="B128" s="343"/>
      <c r="C128" s="298" t="s">
        <v>99</v>
      </c>
      <c r="D128" s="298"/>
      <c r="E128" s="298"/>
      <c r="F128" s="321" t="s">
        <v>4777</v>
      </c>
      <c r="G128" s="298"/>
      <c r="H128" s="298" t="s">
        <v>4829</v>
      </c>
      <c r="I128" s="298" t="s">
        <v>4779</v>
      </c>
      <c r="J128" s="298" t="s">
        <v>4828</v>
      </c>
      <c r="K128" s="346"/>
    </row>
    <row r="129" s="1" customFormat="1" ht="15" customHeight="1">
      <c r="B129" s="343"/>
      <c r="C129" s="298" t="s">
        <v>4788</v>
      </c>
      <c r="D129" s="298"/>
      <c r="E129" s="298"/>
      <c r="F129" s="321" t="s">
        <v>4783</v>
      </c>
      <c r="G129" s="298"/>
      <c r="H129" s="298" t="s">
        <v>4789</v>
      </c>
      <c r="I129" s="298" t="s">
        <v>4779</v>
      </c>
      <c r="J129" s="298">
        <v>15</v>
      </c>
      <c r="K129" s="346"/>
    </row>
    <row r="130" s="1" customFormat="1" ht="15" customHeight="1">
      <c r="B130" s="343"/>
      <c r="C130" s="324" t="s">
        <v>4790</v>
      </c>
      <c r="D130" s="324"/>
      <c r="E130" s="324"/>
      <c r="F130" s="325" t="s">
        <v>4783</v>
      </c>
      <c r="G130" s="324"/>
      <c r="H130" s="324" t="s">
        <v>4791</v>
      </c>
      <c r="I130" s="324" t="s">
        <v>4779</v>
      </c>
      <c r="J130" s="324">
        <v>15</v>
      </c>
      <c r="K130" s="346"/>
    </row>
    <row r="131" s="1" customFormat="1" ht="15" customHeight="1">
      <c r="B131" s="343"/>
      <c r="C131" s="324" t="s">
        <v>4792</v>
      </c>
      <c r="D131" s="324"/>
      <c r="E131" s="324"/>
      <c r="F131" s="325" t="s">
        <v>4783</v>
      </c>
      <c r="G131" s="324"/>
      <c r="H131" s="324" t="s">
        <v>4793</v>
      </c>
      <c r="I131" s="324" t="s">
        <v>4779</v>
      </c>
      <c r="J131" s="324">
        <v>20</v>
      </c>
      <c r="K131" s="346"/>
    </row>
    <row r="132" s="1" customFormat="1" ht="15" customHeight="1">
      <c r="B132" s="343"/>
      <c r="C132" s="324" t="s">
        <v>4794</v>
      </c>
      <c r="D132" s="324"/>
      <c r="E132" s="324"/>
      <c r="F132" s="325" t="s">
        <v>4783</v>
      </c>
      <c r="G132" s="324"/>
      <c r="H132" s="324" t="s">
        <v>4795</v>
      </c>
      <c r="I132" s="324" t="s">
        <v>4779</v>
      </c>
      <c r="J132" s="324">
        <v>20</v>
      </c>
      <c r="K132" s="346"/>
    </row>
    <row r="133" s="1" customFormat="1" ht="15" customHeight="1">
      <c r="B133" s="343"/>
      <c r="C133" s="298" t="s">
        <v>4782</v>
      </c>
      <c r="D133" s="298"/>
      <c r="E133" s="298"/>
      <c r="F133" s="321" t="s">
        <v>4783</v>
      </c>
      <c r="G133" s="298"/>
      <c r="H133" s="298" t="s">
        <v>4817</v>
      </c>
      <c r="I133" s="298" t="s">
        <v>4779</v>
      </c>
      <c r="J133" s="298">
        <v>50</v>
      </c>
      <c r="K133" s="346"/>
    </row>
    <row r="134" s="1" customFormat="1" ht="15" customHeight="1">
      <c r="B134" s="343"/>
      <c r="C134" s="298" t="s">
        <v>4796</v>
      </c>
      <c r="D134" s="298"/>
      <c r="E134" s="298"/>
      <c r="F134" s="321" t="s">
        <v>4783</v>
      </c>
      <c r="G134" s="298"/>
      <c r="H134" s="298" t="s">
        <v>4817</v>
      </c>
      <c r="I134" s="298" t="s">
        <v>4779</v>
      </c>
      <c r="J134" s="298">
        <v>50</v>
      </c>
      <c r="K134" s="346"/>
    </row>
    <row r="135" s="1" customFormat="1" ht="15" customHeight="1">
      <c r="B135" s="343"/>
      <c r="C135" s="298" t="s">
        <v>4802</v>
      </c>
      <c r="D135" s="298"/>
      <c r="E135" s="298"/>
      <c r="F135" s="321" t="s">
        <v>4783</v>
      </c>
      <c r="G135" s="298"/>
      <c r="H135" s="298" t="s">
        <v>4817</v>
      </c>
      <c r="I135" s="298" t="s">
        <v>4779</v>
      </c>
      <c r="J135" s="298">
        <v>50</v>
      </c>
      <c r="K135" s="346"/>
    </row>
    <row r="136" s="1" customFormat="1" ht="15" customHeight="1">
      <c r="B136" s="343"/>
      <c r="C136" s="298" t="s">
        <v>4804</v>
      </c>
      <c r="D136" s="298"/>
      <c r="E136" s="298"/>
      <c r="F136" s="321" t="s">
        <v>4783</v>
      </c>
      <c r="G136" s="298"/>
      <c r="H136" s="298" t="s">
        <v>4817</v>
      </c>
      <c r="I136" s="298" t="s">
        <v>4779</v>
      </c>
      <c r="J136" s="298">
        <v>50</v>
      </c>
      <c r="K136" s="346"/>
    </row>
    <row r="137" s="1" customFormat="1" ht="15" customHeight="1">
      <c r="B137" s="343"/>
      <c r="C137" s="298" t="s">
        <v>4805</v>
      </c>
      <c r="D137" s="298"/>
      <c r="E137" s="298"/>
      <c r="F137" s="321" t="s">
        <v>4783</v>
      </c>
      <c r="G137" s="298"/>
      <c r="H137" s="298" t="s">
        <v>4830</v>
      </c>
      <c r="I137" s="298" t="s">
        <v>4779</v>
      </c>
      <c r="J137" s="298">
        <v>255</v>
      </c>
      <c r="K137" s="346"/>
    </row>
    <row r="138" s="1" customFormat="1" ht="15" customHeight="1">
      <c r="B138" s="343"/>
      <c r="C138" s="298" t="s">
        <v>4807</v>
      </c>
      <c r="D138" s="298"/>
      <c r="E138" s="298"/>
      <c r="F138" s="321" t="s">
        <v>4777</v>
      </c>
      <c r="G138" s="298"/>
      <c r="H138" s="298" t="s">
        <v>4831</v>
      </c>
      <c r="I138" s="298" t="s">
        <v>4809</v>
      </c>
      <c r="J138" s="298"/>
      <c r="K138" s="346"/>
    </row>
    <row r="139" s="1" customFormat="1" ht="15" customHeight="1">
      <c r="B139" s="343"/>
      <c r="C139" s="298" t="s">
        <v>4810</v>
      </c>
      <c r="D139" s="298"/>
      <c r="E139" s="298"/>
      <c r="F139" s="321" t="s">
        <v>4777</v>
      </c>
      <c r="G139" s="298"/>
      <c r="H139" s="298" t="s">
        <v>4832</v>
      </c>
      <c r="I139" s="298" t="s">
        <v>4812</v>
      </c>
      <c r="J139" s="298"/>
      <c r="K139" s="346"/>
    </row>
    <row r="140" s="1" customFormat="1" ht="15" customHeight="1">
      <c r="B140" s="343"/>
      <c r="C140" s="298" t="s">
        <v>4813</v>
      </c>
      <c r="D140" s="298"/>
      <c r="E140" s="298"/>
      <c r="F140" s="321" t="s">
        <v>4777</v>
      </c>
      <c r="G140" s="298"/>
      <c r="H140" s="298" t="s">
        <v>4813</v>
      </c>
      <c r="I140" s="298" t="s">
        <v>4812</v>
      </c>
      <c r="J140" s="298"/>
      <c r="K140" s="346"/>
    </row>
    <row r="141" s="1" customFormat="1" ht="15" customHeight="1">
      <c r="B141" s="343"/>
      <c r="C141" s="298" t="s">
        <v>37</v>
      </c>
      <c r="D141" s="298"/>
      <c r="E141" s="298"/>
      <c r="F141" s="321" t="s">
        <v>4777</v>
      </c>
      <c r="G141" s="298"/>
      <c r="H141" s="298" t="s">
        <v>4833</v>
      </c>
      <c r="I141" s="298" t="s">
        <v>4812</v>
      </c>
      <c r="J141" s="298"/>
      <c r="K141" s="346"/>
    </row>
    <row r="142" s="1" customFormat="1" ht="15" customHeight="1">
      <c r="B142" s="343"/>
      <c r="C142" s="298" t="s">
        <v>4834</v>
      </c>
      <c r="D142" s="298"/>
      <c r="E142" s="298"/>
      <c r="F142" s="321" t="s">
        <v>4777</v>
      </c>
      <c r="G142" s="298"/>
      <c r="H142" s="298" t="s">
        <v>4835</v>
      </c>
      <c r="I142" s="298" t="s">
        <v>4812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4836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4771</v>
      </c>
      <c r="D148" s="313"/>
      <c r="E148" s="313"/>
      <c r="F148" s="313" t="s">
        <v>4772</v>
      </c>
      <c r="G148" s="314"/>
      <c r="H148" s="313" t="s">
        <v>53</v>
      </c>
      <c r="I148" s="313" t="s">
        <v>56</v>
      </c>
      <c r="J148" s="313" t="s">
        <v>4773</v>
      </c>
      <c r="K148" s="312"/>
    </row>
    <row r="149" s="1" customFormat="1" ht="17.25" customHeight="1">
      <c r="B149" s="310"/>
      <c r="C149" s="315" t="s">
        <v>4774</v>
      </c>
      <c r="D149" s="315"/>
      <c r="E149" s="315"/>
      <c r="F149" s="316" t="s">
        <v>4775</v>
      </c>
      <c r="G149" s="317"/>
      <c r="H149" s="315"/>
      <c r="I149" s="315"/>
      <c r="J149" s="315" t="s">
        <v>4776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4780</v>
      </c>
      <c r="D151" s="298"/>
      <c r="E151" s="298"/>
      <c r="F151" s="351" t="s">
        <v>4777</v>
      </c>
      <c r="G151" s="298"/>
      <c r="H151" s="350" t="s">
        <v>4817</v>
      </c>
      <c r="I151" s="350" t="s">
        <v>4779</v>
      </c>
      <c r="J151" s="350">
        <v>120</v>
      </c>
      <c r="K151" s="346"/>
    </row>
    <row r="152" s="1" customFormat="1" ht="15" customHeight="1">
      <c r="B152" s="323"/>
      <c r="C152" s="350" t="s">
        <v>4826</v>
      </c>
      <c r="D152" s="298"/>
      <c r="E152" s="298"/>
      <c r="F152" s="351" t="s">
        <v>4777</v>
      </c>
      <c r="G152" s="298"/>
      <c r="H152" s="350" t="s">
        <v>4837</v>
      </c>
      <c r="I152" s="350" t="s">
        <v>4779</v>
      </c>
      <c r="J152" s="350" t="s">
        <v>4828</v>
      </c>
      <c r="K152" s="346"/>
    </row>
    <row r="153" s="1" customFormat="1" ht="15" customHeight="1">
      <c r="B153" s="323"/>
      <c r="C153" s="350" t="s">
        <v>99</v>
      </c>
      <c r="D153" s="298"/>
      <c r="E153" s="298"/>
      <c r="F153" s="351" t="s">
        <v>4777</v>
      </c>
      <c r="G153" s="298"/>
      <c r="H153" s="350" t="s">
        <v>4838</v>
      </c>
      <c r="I153" s="350" t="s">
        <v>4779</v>
      </c>
      <c r="J153" s="350" t="s">
        <v>4828</v>
      </c>
      <c r="K153" s="346"/>
    </row>
    <row r="154" s="1" customFormat="1" ht="15" customHeight="1">
      <c r="B154" s="323"/>
      <c r="C154" s="350" t="s">
        <v>4782</v>
      </c>
      <c r="D154" s="298"/>
      <c r="E154" s="298"/>
      <c r="F154" s="351" t="s">
        <v>4783</v>
      </c>
      <c r="G154" s="298"/>
      <c r="H154" s="350" t="s">
        <v>4817</v>
      </c>
      <c r="I154" s="350" t="s">
        <v>4779</v>
      </c>
      <c r="J154" s="350">
        <v>50</v>
      </c>
      <c r="K154" s="346"/>
    </row>
    <row r="155" s="1" customFormat="1" ht="15" customHeight="1">
      <c r="B155" s="323"/>
      <c r="C155" s="350" t="s">
        <v>4785</v>
      </c>
      <c r="D155" s="298"/>
      <c r="E155" s="298"/>
      <c r="F155" s="351" t="s">
        <v>4777</v>
      </c>
      <c r="G155" s="298"/>
      <c r="H155" s="350" t="s">
        <v>4817</v>
      </c>
      <c r="I155" s="350" t="s">
        <v>4787</v>
      </c>
      <c r="J155" s="350"/>
      <c r="K155" s="346"/>
    </row>
    <row r="156" s="1" customFormat="1" ht="15" customHeight="1">
      <c r="B156" s="323"/>
      <c r="C156" s="350" t="s">
        <v>4796</v>
      </c>
      <c r="D156" s="298"/>
      <c r="E156" s="298"/>
      <c r="F156" s="351" t="s">
        <v>4783</v>
      </c>
      <c r="G156" s="298"/>
      <c r="H156" s="350" t="s">
        <v>4817</v>
      </c>
      <c r="I156" s="350" t="s">
        <v>4779</v>
      </c>
      <c r="J156" s="350">
        <v>50</v>
      </c>
      <c r="K156" s="346"/>
    </row>
    <row r="157" s="1" customFormat="1" ht="15" customHeight="1">
      <c r="B157" s="323"/>
      <c r="C157" s="350" t="s">
        <v>4804</v>
      </c>
      <c r="D157" s="298"/>
      <c r="E157" s="298"/>
      <c r="F157" s="351" t="s">
        <v>4783</v>
      </c>
      <c r="G157" s="298"/>
      <c r="H157" s="350" t="s">
        <v>4817</v>
      </c>
      <c r="I157" s="350" t="s">
        <v>4779</v>
      </c>
      <c r="J157" s="350">
        <v>50</v>
      </c>
      <c r="K157" s="346"/>
    </row>
    <row r="158" s="1" customFormat="1" ht="15" customHeight="1">
      <c r="B158" s="323"/>
      <c r="C158" s="350" t="s">
        <v>4802</v>
      </c>
      <c r="D158" s="298"/>
      <c r="E158" s="298"/>
      <c r="F158" s="351" t="s">
        <v>4783</v>
      </c>
      <c r="G158" s="298"/>
      <c r="H158" s="350" t="s">
        <v>4817</v>
      </c>
      <c r="I158" s="350" t="s">
        <v>4779</v>
      </c>
      <c r="J158" s="350">
        <v>50</v>
      </c>
      <c r="K158" s="346"/>
    </row>
    <row r="159" s="1" customFormat="1" ht="15" customHeight="1">
      <c r="B159" s="323"/>
      <c r="C159" s="350" t="s">
        <v>135</v>
      </c>
      <c r="D159" s="298"/>
      <c r="E159" s="298"/>
      <c r="F159" s="351" t="s">
        <v>4777</v>
      </c>
      <c r="G159" s="298"/>
      <c r="H159" s="350" t="s">
        <v>4839</v>
      </c>
      <c r="I159" s="350" t="s">
        <v>4779</v>
      </c>
      <c r="J159" s="350" t="s">
        <v>4840</v>
      </c>
      <c r="K159" s="346"/>
    </row>
    <row r="160" s="1" customFormat="1" ht="15" customHeight="1">
      <c r="B160" s="323"/>
      <c r="C160" s="350" t="s">
        <v>4841</v>
      </c>
      <c r="D160" s="298"/>
      <c r="E160" s="298"/>
      <c r="F160" s="351" t="s">
        <v>4777</v>
      </c>
      <c r="G160" s="298"/>
      <c r="H160" s="350" t="s">
        <v>4842</v>
      </c>
      <c r="I160" s="350" t="s">
        <v>4812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4843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4771</v>
      </c>
      <c r="D166" s="313"/>
      <c r="E166" s="313"/>
      <c r="F166" s="313" t="s">
        <v>4772</v>
      </c>
      <c r="G166" s="355"/>
      <c r="H166" s="356" t="s">
        <v>53</v>
      </c>
      <c r="I166" s="356" t="s">
        <v>56</v>
      </c>
      <c r="J166" s="313" t="s">
        <v>4773</v>
      </c>
      <c r="K166" s="290"/>
    </row>
    <row r="167" s="1" customFormat="1" ht="17.25" customHeight="1">
      <c r="B167" s="291"/>
      <c r="C167" s="315" t="s">
        <v>4774</v>
      </c>
      <c r="D167" s="315"/>
      <c r="E167" s="315"/>
      <c r="F167" s="316" t="s">
        <v>4775</v>
      </c>
      <c r="G167" s="357"/>
      <c r="H167" s="358"/>
      <c r="I167" s="358"/>
      <c r="J167" s="315" t="s">
        <v>4776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4780</v>
      </c>
      <c r="D169" s="298"/>
      <c r="E169" s="298"/>
      <c r="F169" s="321" t="s">
        <v>4777</v>
      </c>
      <c r="G169" s="298"/>
      <c r="H169" s="298" t="s">
        <v>4817</v>
      </c>
      <c r="I169" s="298" t="s">
        <v>4779</v>
      </c>
      <c r="J169" s="298">
        <v>120</v>
      </c>
      <c r="K169" s="346"/>
    </row>
    <row r="170" s="1" customFormat="1" ht="15" customHeight="1">
      <c r="B170" s="323"/>
      <c r="C170" s="298" t="s">
        <v>4826</v>
      </c>
      <c r="D170" s="298"/>
      <c r="E170" s="298"/>
      <c r="F170" s="321" t="s">
        <v>4777</v>
      </c>
      <c r="G170" s="298"/>
      <c r="H170" s="298" t="s">
        <v>4827</v>
      </c>
      <c r="I170" s="298" t="s">
        <v>4779</v>
      </c>
      <c r="J170" s="298" t="s">
        <v>4828</v>
      </c>
      <c r="K170" s="346"/>
    </row>
    <row r="171" s="1" customFormat="1" ht="15" customHeight="1">
      <c r="B171" s="323"/>
      <c r="C171" s="298" t="s">
        <v>99</v>
      </c>
      <c r="D171" s="298"/>
      <c r="E171" s="298"/>
      <c r="F171" s="321" t="s">
        <v>4777</v>
      </c>
      <c r="G171" s="298"/>
      <c r="H171" s="298" t="s">
        <v>4844</v>
      </c>
      <c r="I171" s="298" t="s">
        <v>4779</v>
      </c>
      <c r="J171" s="298" t="s">
        <v>4828</v>
      </c>
      <c r="K171" s="346"/>
    </row>
    <row r="172" s="1" customFormat="1" ht="15" customHeight="1">
      <c r="B172" s="323"/>
      <c r="C172" s="298" t="s">
        <v>4782</v>
      </c>
      <c r="D172" s="298"/>
      <c r="E172" s="298"/>
      <c r="F172" s="321" t="s">
        <v>4783</v>
      </c>
      <c r="G172" s="298"/>
      <c r="H172" s="298" t="s">
        <v>4844</v>
      </c>
      <c r="I172" s="298" t="s">
        <v>4779</v>
      </c>
      <c r="J172" s="298">
        <v>50</v>
      </c>
      <c r="K172" s="346"/>
    </row>
    <row r="173" s="1" customFormat="1" ht="15" customHeight="1">
      <c r="B173" s="323"/>
      <c r="C173" s="298" t="s">
        <v>4785</v>
      </c>
      <c r="D173" s="298"/>
      <c r="E173" s="298"/>
      <c r="F173" s="321" t="s">
        <v>4777</v>
      </c>
      <c r="G173" s="298"/>
      <c r="H173" s="298" t="s">
        <v>4844</v>
      </c>
      <c r="I173" s="298" t="s">
        <v>4787</v>
      </c>
      <c r="J173" s="298"/>
      <c r="K173" s="346"/>
    </row>
    <row r="174" s="1" customFormat="1" ht="15" customHeight="1">
      <c r="B174" s="323"/>
      <c r="C174" s="298" t="s">
        <v>4796</v>
      </c>
      <c r="D174" s="298"/>
      <c r="E174" s="298"/>
      <c r="F174" s="321" t="s">
        <v>4783</v>
      </c>
      <c r="G174" s="298"/>
      <c r="H174" s="298" t="s">
        <v>4844</v>
      </c>
      <c r="I174" s="298" t="s">
        <v>4779</v>
      </c>
      <c r="J174" s="298">
        <v>50</v>
      </c>
      <c r="K174" s="346"/>
    </row>
    <row r="175" s="1" customFormat="1" ht="15" customHeight="1">
      <c r="B175" s="323"/>
      <c r="C175" s="298" t="s">
        <v>4804</v>
      </c>
      <c r="D175" s="298"/>
      <c r="E175" s="298"/>
      <c r="F175" s="321" t="s">
        <v>4783</v>
      </c>
      <c r="G175" s="298"/>
      <c r="H175" s="298" t="s">
        <v>4844</v>
      </c>
      <c r="I175" s="298" t="s">
        <v>4779</v>
      </c>
      <c r="J175" s="298">
        <v>50</v>
      </c>
      <c r="K175" s="346"/>
    </row>
    <row r="176" s="1" customFormat="1" ht="15" customHeight="1">
      <c r="B176" s="323"/>
      <c r="C176" s="298" t="s">
        <v>4802</v>
      </c>
      <c r="D176" s="298"/>
      <c r="E176" s="298"/>
      <c r="F176" s="321" t="s">
        <v>4783</v>
      </c>
      <c r="G176" s="298"/>
      <c r="H176" s="298" t="s">
        <v>4844</v>
      </c>
      <c r="I176" s="298" t="s">
        <v>4779</v>
      </c>
      <c r="J176" s="298">
        <v>50</v>
      </c>
      <c r="K176" s="346"/>
    </row>
    <row r="177" s="1" customFormat="1" ht="15" customHeight="1">
      <c r="B177" s="323"/>
      <c r="C177" s="298" t="s">
        <v>164</v>
      </c>
      <c r="D177" s="298"/>
      <c r="E177" s="298"/>
      <c r="F177" s="321" t="s">
        <v>4777</v>
      </c>
      <c r="G177" s="298"/>
      <c r="H177" s="298" t="s">
        <v>4845</v>
      </c>
      <c r="I177" s="298" t="s">
        <v>4846</v>
      </c>
      <c r="J177" s="298"/>
      <c r="K177" s="346"/>
    </row>
    <row r="178" s="1" customFormat="1" ht="15" customHeight="1">
      <c r="B178" s="323"/>
      <c r="C178" s="298" t="s">
        <v>56</v>
      </c>
      <c r="D178" s="298"/>
      <c r="E178" s="298"/>
      <c r="F178" s="321" t="s">
        <v>4777</v>
      </c>
      <c r="G178" s="298"/>
      <c r="H178" s="298" t="s">
        <v>4847</v>
      </c>
      <c r="I178" s="298" t="s">
        <v>4848</v>
      </c>
      <c r="J178" s="298">
        <v>1</v>
      </c>
      <c r="K178" s="346"/>
    </row>
    <row r="179" s="1" customFormat="1" ht="15" customHeight="1">
      <c r="B179" s="323"/>
      <c r="C179" s="298" t="s">
        <v>52</v>
      </c>
      <c r="D179" s="298"/>
      <c r="E179" s="298"/>
      <c r="F179" s="321" t="s">
        <v>4777</v>
      </c>
      <c r="G179" s="298"/>
      <c r="H179" s="298" t="s">
        <v>4849</v>
      </c>
      <c r="I179" s="298" t="s">
        <v>4779</v>
      </c>
      <c r="J179" s="298">
        <v>20</v>
      </c>
      <c r="K179" s="346"/>
    </row>
    <row r="180" s="1" customFormat="1" ht="15" customHeight="1">
      <c r="B180" s="323"/>
      <c r="C180" s="298" t="s">
        <v>53</v>
      </c>
      <c r="D180" s="298"/>
      <c r="E180" s="298"/>
      <c r="F180" s="321" t="s">
        <v>4777</v>
      </c>
      <c r="G180" s="298"/>
      <c r="H180" s="298" t="s">
        <v>4850</v>
      </c>
      <c r="I180" s="298" t="s">
        <v>4779</v>
      </c>
      <c r="J180" s="298">
        <v>255</v>
      </c>
      <c r="K180" s="346"/>
    </row>
    <row r="181" s="1" customFormat="1" ht="15" customHeight="1">
      <c r="B181" s="323"/>
      <c r="C181" s="298" t="s">
        <v>165</v>
      </c>
      <c r="D181" s="298"/>
      <c r="E181" s="298"/>
      <c r="F181" s="321" t="s">
        <v>4777</v>
      </c>
      <c r="G181" s="298"/>
      <c r="H181" s="298" t="s">
        <v>4741</v>
      </c>
      <c r="I181" s="298" t="s">
        <v>4779</v>
      </c>
      <c r="J181" s="298">
        <v>10</v>
      </c>
      <c r="K181" s="346"/>
    </row>
    <row r="182" s="1" customFormat="1" ht="15" customHeight="1">
      <c r="B182" s="323"/>
      <c r="C182" s="298" t="s">
        <v>166</v>
      </c>
      <c r="D182" s="298"/>
      <c r="E182" s="298"/>
      <c r="F182" s="321" t="s">
        <v>4777</v>
      </c>
      <c r="G182" s="298"/>
      <c r="H182" s="298" t="s">
        <v>4851</v>
      </c>
      <c r="I182" s="298" t="s">
        <v>4812</v>
      </c>
      <c r="J182" s="298"/>
      <c r="K182" s="346"/>
    </row>
    <row r="183" s="1" customFormat="1" ht="15" customHeight="1">
      <c r="B183" s="323"/>
      <c r="C183" s="298" t="s">
        <v>4852</v>
      </c>
      <c r="D183" s="298"/>
      <c r="E183" s="298"/>
      <c r="F183" s="321" t="s">
        <v>4777</v>
      </c>
      <c r="G183" s="298"/>
      <c r="H183" s="298" t="s">
        <v>4853</v>
      </c>
      <c r="I183" s="298" t="s">
        <v>4812</v>
      </c>
      <c r="J183" s="298"/>
      <c r="K183" s="346"/>
    </row>
    <row r="184" s="1" customFormat="1" ht="15" customHeight="1">
      <c r="B184" s="323"/>
      <c r="C184" s="298" t="s">
        <v>4841</v>
      </c>
      <c r="D184" s="298"/>
      <c r="E184" s="298"/>
      <c r="F184" s="321" t="s">
        <v>4777</v>
      </c>
      <c r="G184" s="298"/>
      <c r="H184" s="298" t="s">
        <v>4854</v>
      </c>
      <c r="I184" s="298" t="s">
        <v>4812</v>
      </c>
      <c r="J184" s="298"/>
      <c r="K184" s="346"/>
    </row>
    <row r="185" s="1" customFormat="1" ht="15" customHeight="1">
      <c r="B185" s="323"/>
      <c r="C185" s="298" t="s">
        <v>168</v>
      </c>
      <c r="D185" s="298"/>
      <c r="E185" s="298"/>
      <c r="F185" s="321" t="s">
        <v>4783</v>
      </c>
      <c r="G185" s="298"/>
      <c r="H185" s="298" t="s">
        <v>4855</v>
      </c>
      <c r="I185" s="298" t="s">
        <v>4779</v>
      </c>
      <c r="J185" s="298">
        <v>50</v>
      </c>
      <c r="K185" s="346"/>
    </row>
    <row r="186" s="1" customFormat="1" ht="15" customHeight="1">
      <c r="B186" s="323"/>
      <c r="C186" s="298" t="s">
        <v>4856</v>
      </c>
      <c r="D186" s="298"/>
      <c r="E186" s="298"/>
      <c r="F186" s="321" t="s">
        <v>4783</v>
      </c>
      <c r="G186" s="298"/>
      <c r="H186" s="298" t="s">
        <v>4857</v>
      </c>
      <c r="I186" s="298" t="s">
        <v>4858</v>
      </c>
      <c r="J186" s="298"/>
      <c r="K186" s="346"/>
    </row>
    <row r="187" s="1" customFormat="1" ht="15" customHeight="1">
      <c r="B187" s="323"/>
      <c r="C187" s="298" t="s">
        <v>4859</v>
      </c>
      <c r="D187" s="298"/>
      <c r="E187" s="298"/>
      <c r="F187" s="321" t="s">
        <v>4783</v>
      </c>
      <c r="G187" s="298"/>
      <c r="H187" s="298" t="s">
        <v>4860</v>
      </c>
      <c r="I187" s="298" t="s">
        <v>4858</v>
      </c>
      <c r="J187" s="298"/>
      <c r="K187" s="346"/>
    </row>
    <row r="188" s="1" customFormat="1" ht="15" customHeight="1">
      <c r="B188" s="323"/>
      <c r="C188" s="298" t="s">
        <v>4861</v>
      </c>
      <c r="D188" s="298"/>
      <c r="E188" s="298"/>
      <c r="F188" s="321" t="s">
        <v>4783</v>
      </c>
      <c r="G188" s="298"/>
      <c r="H188" s="298" t="s">
        <v>4862</v>
      </c>
      <c r="I188" s="298" t="s">
        <v>4858</v>
      </c>
      <c r="J188" s="298"/>
      <c r="K188" s="346"/>
    </row>
    <row r="189" s="1" customFormat="1" ht="15" customHeight="1">
      <c r="B189" s="323"/>
      <c r="C189" s="359" t="s">
        <v>4863</v>
      </c>
      <c r="D189" s="298"/>
      <c r="E189" s="298"/>
      <c r="F189" s="321" t="s">
        <v>4783</v>
      </c>
      <c r="G189" s="298"/>
      <c r="H189" s="298" t="s">
        <v>4864</v>
      </c>
      <c r="I189" s="298" t="s">
        <v>4865</v>
      </c>
      <c r="J189" s="360" t="s">
        <v>4866</v>
      </c>
      <c r="K189" s="346"/>
    </row>
    <row r="190" s="17" customFormat="1" ht="15" customHeight="1">
      <c r="B190" s="361"/>
      <c r="C190" s="362" t="s">
        <v>4867</v>
      </c>
      <c r="D190" s="363"/>
      <c r="E190" s="363"/>
      <c r="F190" s="364" t="s">
        <v>4783</v>
      </c>
      <c r="G190" s="363"/>
      <c r="H190" s="363" t="s">
        <v>4868</v>
      </c>
      <c r="I190" s="363" t="s">
        <v>4865</v>
      </c>
      <c r="J190" s="365" t="s">
        <v>4866</v>
      </c>
      <c r="K190" s="366"/>
    </row>
    <row r="191" s="1" customFormat="1" ht="15" customHeight="1">
      <c r="B191" s="323"/>
      <c r="C191" s="359" t="s">
        <v>41</v>
      </c>
      <c r="D191" s="298"/>
      <c r="E191" s="298"/>
      <c r="F191" s="321" t="s">
        <v>4777</v>
      </c>
      <c r="G191" s="298"/>
      <c r="H191" s="295" t="s">
        <v>4869</v>
      </c>
      <c r="I191" s="298" t="s">
        <v>4870</v>
      </c>
      <c r="J191" s="298"/>
      <c r="K191" s="346"/>
    </row>
    <row r="192" s="1" customFormat="1" ht="15" customHeight="1">
      <c r="B192" s="323"/>
      <c r="C192" s="359" t="s">
        <v>4871</v>
      </c>
      <c r="D192" s="298"/>
      <c r="E192" s="298"/>
      <c r="F192" s="321" t="s">
        <v>4777</v>
      </c>
      <c r="G192" s="298"/>
      <c r="H192" s="298" t="s">
        <v>4872</v>
      </c>
      <c r="I192" s="298" t="s">
        <v>4812</v>
      </c>
      <c r="J192" s="298"/>
      <c r="K192" s="346"/>
    </row>
    <row r="193" s="1" customFormat="1" ht="15" customHeight="1">
      <c r="B193" s="323"/>
      <c r="C193" s="359" t="s">
        <v>4873</v>
      </c>
      <c r="D193" s="298"/>
      <c r="E193" s="298"/>
      <c r="F193" s="321" t="s">
        <v>4777</v>
      </c>
      <c r="G193" s="298"/>
      <c r="H193" s="298" t="s">
        <v>4874</v>
      </c>
      <c r="I193" s="298" t="s">
        <v>4812</v>
      </c>
      <c r="J193" s="298"/>
      <c r="K193" s="346"/>
    </row>
    <row r="194" s="1" customFormat="1" ht="15" customHeight="1">
      <c r="B194" s="323"/>
      <c r="C194" s="359" t="s">
        <v>4875</v>
      </c>
      <c r="D194" s="298"/>
      <c r="E194" s="298"/>
      <c r="F194" s="321" t="s">
        <v>4783</v>
      </c>
      <c r="G194" s="298"/>
      <c r="H194" s="298" t="s">
        <v>4876</v>
      </c>
      <c r="I194" s="298" t="s">
        <v>4812</v>
      </c>
      <c r="J194" s="298"/>
      <c r="K194" s="346"/>
    </row>
    <row r="195" s="1" customFormat="1" ht="15" customHeight="1">
      <c r="B195" s="352"/>
      <c r="C195" s="367"/>
      <c r="D195" s="332"/>
      <c r="E195" s="332"/>
      <c r="F195" s="332"/>
      <c r="G195" s="332"/>
      <c r="H195" s="332"/>
      <c r="I195" s="332"/>
      <c r="J195" s="332"/>
      <c r="K195" s="353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34"/>
      <c r="C197" s="344"/>
      <c r="D197" s="344"/>
      <c r="E197" s="344"/>
      <c r="F197" s="354"/>
      <c r="G197" s="344"/>
      <c r="H197" s="344"/>
      <c r="I197" s="344"/>
      <c r="J197" s="344"/>
      <c r="K197" s="334"/>
    </row>
    <row r="198" s="1" customFormat="1" ht="18.75" customHeight="1">
      <c r="B198" s="306"/>
      <c r="C198" s="306"/>
      <c r="D198" s="306"/>
      <c r="E198" s="306"/>
      <c r="F198" s="306"/>
      <c r="G198" s="306"/>
      <c r="H198" s="306"/>
      <c r="I198" s="306"/>
      <c r="J198" s="306"/>
      <c r="K198" s="306"/>
    </row>
    <row r="199" s="1" customFormat="1" ht="13.5">
      <c r="B199" s="285"/>
      <c r="C199" s="286"/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1">
      <c r="B200" s="288"/>
      <c r="C200" s="289" t="s">
        <v>4877</v>
      </c>
      <c r="D200" s="289"/>
      <c r="E200" s="289"/>
      <c r="F200" s="289"/>
      <c r="G200" s="289"/>
      <c r="H200" s="289"/>
      <c r="I200" s="289"/>
      <c r="J200" s="289"/>
      <c r="K200" s="290"/>
    </row>
    <row r="201" s="1" customFormat="1" ht="25.5" customHeight="1">
      <c r="B201" s="288"/>
      <c r="C201" s="368" t="s">
        <v>4878</v>
      </c>
      <c r="D201" s="368"/>
      <c r="E201" s="368"/>
      <c r="F201" s="368" t="s">
        <v>4879</v>
      </c>
      <c r="G201" s="369"/>
      <c r="H201" s="368" t="s">
        <v>4880</v>
      </c>
      <c r="I201" s="368"/>
      <c r="J201" s="368"/>
      <c r="K201" s="290"/>
    </row>
    <row r="202" s="1" customFormat="1" ht="5.25" customHeight="1">
      <c r="B202" s="323"/>
      <c r="C202" s="318"/>
      <c r="D202" s="318"/>
      <c r="E202" s="318"/>
      <c r="F202" s="318"/>
      <c r="G202" s="344"/>
      <c r="H202" s="318"/>
      <c r="I202" s="318"/>
      <c r="J202" s="318"/>
      <c r="K202" s="346"/>
    </row>
    <row r="203" s="1" customFormat="1" ht="15" customHeight="1">
      <c r="B203" s="323"/>
      <c r="C203" s="298" t="s">
        <v>4870</v>
      </c>
      <c r="D203" s="298"/>
      <c r="E203" s="298"/>
      <c r="F203" s="321" t="s">
        <v>42</v>
      </c>
      <c r="G203" s="298"/>
      <c r="H203" s="298" t="s">
        <v>4881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43</v>
      </c>
      <c r="G204" s="298"/>
      <c r="H204" s="298" t="s">
        <v>4882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46</v>
      </c>
      <c r="G205" s="298"/>
      <c r="H205" s="298" t="s">
        <v>4883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44</v>
      </c>
      <c r="G206" s="298"/>
      <c r="H206" s="298" t="s">
        <v>4884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 t="s">
        <v>45</v>
      </c>
      <c r="G207" s="298"/>
      <c r="H207" s="298" t="s">
        <v>4885</v>
      </c>
      <c r="I207" s="298"/>
      <c r="J207" s="298"/>
      <c r="K207" s="346"/>
    </row>
    <row r="208" s="1" customFormat="1" ht="15" customHeight="1">
      <c r="B208" s="323"/>
      <c r="C208" s="298"/>
      <c r="D208" s="298"/>
      <c r="E208" s="298"/>
      <c r="F208" s="321"/>
      <c r="G208" s="298"/>
      <c r="H208" s="298"/>
      <c r="I208" s="298"/>
      <c r="J208" s="298"/>
      <c r="K208" s="346"/>
    </row>
    <row r="209" s="1" customFormat="1" ht="15" customHeight="1">
      <c r="B209" s="323"/>
      <c r="C209" s="298" t="s">
        <v>4824</v>
      </c>
      <c r="D209" s="298"/>
      <c r="E209" s="298"/>
      <c r="F209" s="321" t="s">
        <v>78</v>
      </c>
      <c r="G209" s="298"/>
      <c r="H209" s="298" t="s">
        <v>4886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4720</v>
      </c>
      <c r="G210" s="298"/>
      <c r="H210" s="298" t="s">
        <v>4721</v>
      </c>
      <c r="I210" s="298"/>
      <c r="J210" s="298"/>
      <c r="K210" s="346"/>
    </row>
    <row r="211" s="1" customFormat="1" ht="15" customHeight="1">
      <c r="B211" s="323"/>
      <c r="C211" s="298"/>
      <c r="D211" s="298"/>
      <c r="E211" s="298"/>
      <c r="F211" s="321" t="s">
        <v>4718</v>
      </c>
      <c r="G211" s="298"/>
      <c r="H211" s="298" t="s">
        <v>4887</v>
      </c>
      <c r="I211" s="298"/>
      <c r="J211" s="298"/>
      <c r="K211" s="346"/>
    </row>
    <row r="212" s="1" customFormat="1" ht="15" customHeight="1">
      <c r="B212" s="370"/>
      <c r="C212" s="298"/>
      <c r="D212" s="298"/>
      <c r="E212" s="298"/>
      <c r="F212" s="321" t="s">
        <v>4722</v>
      </c>
      <c r="G212" s="359"/>
      <c r="H212" s="350" t="s">
        <v>4723</v>
      </c>
      <c r="I212" s="350"/>
      <c r="J212" s="350"/>
      <c r="K212" s="371"/>
    </row>
    <row r="213" s="1" customFormat="1" ht="15" customHeight="1">
      <c r="B213" s="370"/>
      <c r="C213" s="298"/>
      <c r="D213" s="298"/>
      <c r="E213" s="298"/>
      <c r="F213" s="321" t="s">
        <v>4724</v>
      </c>
      <c r="G213" s="359"/>
      <c r="H213" s="350" t="s">
        <v>4702</v>
      </c>
      <c r="I213" s="350"/>
      <c r="J213" s="350"/>
      <c r="K213" s="371"/>
    </row>
    <row r="214" s="1" customFormat="1" ht="15" customHeight="1">
      <c r="B214" s="370"/>
      <c r="C214" s="298"/>
      <c r="D214" s="298"/>
      <c r="E214" s="298"/>
      <c r="F214" s="321"/>
      <c r="G214" s="359"/>
      <c r="H214" s="350"/>
      <c r="I214" s="350"/>
      <c r="J214" s="350"/>
      <c r="K214" s="371"/>
    </row>
    <row r="215" s="1" customFormat="1" ht="15" customHeight="1">
      <c r="B215" s="370"/>
      <c r="C215" s="298" t="s">
        <v>4848</v>
      </c>
      <c r="D215" s="298"/>
      <c r="E215" s="298"/>
      <c r="F215" s="321">
        <v>1</v>
      </c>
      <c r="G215" s="359"/>
      <c r="H215" s="350" t="s">
        <v>4888</v>
      </c>
      <c r="I215" s="350"/>
      <c r="J215" s="350"/>
      <c r="K215" s="371"/>
    </row>
    <row r="216" s="1" customFormat="1" ht="15" customHeight="1">
      <c r="B216" s="370"/>
      <c r="C216" s="298"/>
      <c r="D216" s="298"/>
      <c r="E216" s="298"/>
      <c r="F216" s="321">
        <v>2</v>
      </c>
      <c r="G216" s="359"/>
      <c r="H216" s="350" t="s">
        <v>4889</v>
      </c>
      <c r="I216" s="350"/>
      <c r="J216" s="350"/>
      <c r="K216" s="371"/>
    </row>
    <row r="217" s="1" customFormat="1" ht="15" customHeight="1">
      <c r="B217" s="370"/>
      <c r="C217" s="298"/>
      <c r="D217" s="298"/>
      <c r="E217" s="298"/>
      <c r="F217" s="321">
        <v>3</v>
      </c>
      <c r="G217" s="359"/>
      <c r="H217" s="350" t="s">
        <v>4890</v>
      </c>
      <c r="I217" s="350"/>
      <c r="J217" s="350"/>
      <c r="K217" s="371"/>
    </row>
    <row r="218" s="1" customFormat="1" ht="15" customHeight="1">
      <c r="B218" s="370"/>
      <c r="C218" s="298"/>
      <c r="D218" s="298"/>
      <c r="E218" s="298"/>
      <c r="F218" s="321">
        <v>4</v>
      </c>
      <c r="G218" s="359"/>
      <c r="H218" s="350" t="s">
        <v>4891</v>
      </c>
      <c r="I218" s="350"/>
      <c r="J218" s="350"/>
      <c r="K218" s="371"/>
    </row>
    <row r="219" s="1" customFormat="1" ht="12.75" customHeight="1">
      <c r="B219" s="372"/>
      <c r="C219" s="373"/>
      <c r="D219" s="373"/>
      <c r="E219" s="373"/>
      <c r="F219" s="373"/>
      <c r="G219" s="373"/>
      <c r="H219" s="373"/>
      <c r="I219" s="373"/>
      <c r="J219" s="373"/>
      <c r="K219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133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ROUND(J104,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ROUND((SUM(BE104:BE1425)),  2)</f>
        <v>0</v>
      </c>
      <c r="G33" s="40"/>
      <c r="H33" s="40"/>
      <c r="I33" s="159">
        <v>0.20999999999999999</v>
      </c>
      <c r="J33" s="158">
        <f>ROUND(((SUM(BE104:BE1425))*I33),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ROUND((SUM(BF104:BF1425)),  2)</f>
        <v>0</v>
      </c>
      <c r="G34" s="40"/>
      <c r="H34" s="40"/>
      <c r="I34" s="159">
        <v>0.12</v>
      </c>
      <c r="J34" s="158">
        <f>ROUND(((SUM(BF104:BF1425))*I34),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ROUND((SUM(BG104:BG1425)),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ROUND((SUM(BH104:BH1425)),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ROUND((SUM(BI104:BI1425)),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Budova pečovatelské služby - stavební část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J104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138</v>
      </c>
      <c r="E60" s="179"/>
      <c r="F60" s="179"/>
      <c r="G60" s="179"/>
      <c r="H60" s="179"/>
      <c r="I60" s="179"/>
      <c r="J60" s="180">
        <f>J105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139</v>
      </c>
      <c r="E61" s="184"/>
      <c r="F61" s="184"/>
      <c r="G61" s="184"/>
      <c r="H61" s="184"/>
      <c r="I61" s="184"/>
      <c r="J61" s="185">
        <f>J106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140</v>
      </c>
      <c r="E62" s="184"/>
      <c r="F62" s="184"/>
      <c r="G62" s="184"/>
      <c r="H62" s="184"/>
      <c r="I62" s="184"/>
      <c r="J62" s="185">
        <f>J168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141</v>
      </c>
      <c r="E63" s="184"/>
      <c r="F63" s="184"/>
      <c r="G63" s="184"/>
      <c r="H63" s="184"/>
      <c r="I63" s="184"/>
      <c r="J63" s="185">
        <f>J257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142</v>
      </c>
      <c r="E64" s="184"/>
      <c r="F64" s="184"/>
      <c r="G64" s="184"/>
      <c r="H64" s="184"/>
      <c r="I64" s="184"/>
      <c r="J64" s="185">
        <f>J380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143</v>
      </c>
      <c r="E65" s="184"/>
      <c r="F65" s="184"/>
      <c r="G65" s="184"/>
      <c r="H65" s="184"/>
      <c r="I65" s="184"/>
      <c r="J65" s="185">
        <f>J441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144</v>
      </c>
      <c r="E66" s="184"/>
      <c r="F66" s="184"/>
      <c r="G66" s="184"/>
      <c r="H66" s="184"/>
      <c r="I66" s="184"/>
      <c r="J66" s="185">
        <f>J445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145</v>
      </c>
      <c r="E67" s="184"/>
      <c r="F67" s="184"/>
      <c r="G67" s="184"/>
      <c r="H67" s="184"/>
      <c r="I67" s="184"/>
      <c r="J67" s="185">
        <f>J676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146</v>
      </c>
      <c r="E68" s="184"/>
      <c r="F68" s="184"/>
      <c r="G68" s="184"/>
      <c r="H68" s="184"/>
      <c r="I68" s="184"/>
      <c r="J68" s="185">
        <f>J683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147</v>
      </c>
      <c r="E69" s="184"/>
      <c r="F69" s="184"/>
      <c r="G69" s="184"/>
      <c r="H69" s="184"/>
      <c r="I69" s="184"/>
      <c r="J69" s="185">
        <f>J735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148</v>
      </c>
      <c r="E70" s="179"/>
      <c r="F70" s="179"/>
      <c r="G70" s="179"/>
      <c r="H70" s="179"/>
      <c r="I70" s="179"/>
      <c r="J70" s="180">
        <f>J738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149</v>
      </c>
      <c r="E71" s="184"/>
      <c r="F71" s="184"/>
      <c r="G71" s="184"/>
      <c r="H71" s="184"/>
      <c r="I71" s="184"/>
      <c r="J71" s="185">
        <f>J739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150</v>
      </c>
      <c r="E72" s="184"/>
      <c r="F72" s="184"/>
      <c r="G72" s="184"/>
      <c r="H72" s="184"/>
      <c r="I72" s="184"/>
      <c r="J72" s="185">
        <f>J811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151</v>
      </c>
      <c r="E73" s="184"/>
      <c r="F73" s="184"/>
      <c r="G73" s="184"/>
      <c r="H73" s="184"/>
      <c r="I73" s="184"/>
      <c r="J73" s="185">
        <f>J885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152</v>
      </c>
      <c r="E74" s="184"/>
      <c r="F74" s="184"/>
      <c r="G74" s="184"/>
      <c r="H74" s="184"/>
      <c r="I74" s="184"/>
      <c r="J74" s="185">
        <f>J964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153</v>
      </c>
      <c r="E75" s="184"/>
      <c r="F75" s="184"/>
      <c r="G75" s="184"/>
      <c r="H75" s="184"/>
      <c r="I75" s="184"/>
      <c r="J75" s="185">
        <f>J982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154</v>
      </c>
      <c r="E76" s="184"/>
      <c r="F76" s="184"/>
      <c r="G76" s="184"/>
      <c r="H76" s="184"/>
      <c r="I76" s="184"/>
      <c r="J76" s="185">
        <f>J998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155</v>
      </c>
      <c r="E77" s="184"/>
      <c r="F77" s="184"/>
      <c r="G77" s="184"/>
      <c r="H77" s="184"/>
      <c r="I77" s="184"/>
      <c r="J77" s="185">
        <f>J1029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156</v>
      </c>
      <c r="E78" s="184"/>
      <c r="F78" s="184"/>
      <c r="G78" s="184"/>
      <c r="H78" s="184"/>
      <c r="I78" s="184"/>
      <c r="J78" s="185">
        <f>J1047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157</v>
      </c>
      <c r="E79" s="184"/>
      <c r="F79" s="184"/>
      <c r="G79" s="184"/>
      <c r="H79" s="184"/>
      <c r="I79" s="184"/>
      <c r="J79" s="185">
        <f>J1256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158</v>
      </c>
      <c r="E80" s="184"/>
      <c r="F80" s="184"/>
      <c r="G80" s="184"/>
      <c r="H80" s="184"/>
      <c r="I80" s="184"/>
      <c r="J80" s="185">
        <f>J1299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159</v>
      </c>
      <c r="E81" s="184"/>
      <c r="F81" s="184"/>
      <c r="G81" s="184"/>
      <c r="H81" s="184"/>
      <c r="I81" s="184"/>
      <c r="J81" s="185">
        <f>J1325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160</v>
      </c>
      <c r="E82" s="184"/>
      <c r="F82" s="184"/>
      <c r="G82" s="184"/>
      <c r="H82" s="184"/>
      <c r="I82" s="184"/>
      <c r="J82" s="185">
        <f>J1350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161</v>
      </c>
      <c r="E83" s="184"/>
      <c r="F83" s="184"/>
      <c r="G83" s="184"/>
      <c r="H83" s="184"/>
      <c r="I83" s="184"/>
      <c r="J83" s="185">
        <f>J1364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162</v>
      </c>
      <c r="E84" s="184"/>
      <c r="F84" s="184"/>
      <c r="G84" s="184"/>
      <c r="H84" s="184"/>
      <c r="I84" s="184"/>
      <c r="J84" s="185">
        <f>J1390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90" s="2" customFormat="1" ht="6.96" customHeight="1">
      <c r="A90" s="40"/>
      <c r="B90" s="63"/>
      <c r="C90" s="64"/>
      <c r="D90" s="64"/>
      <c r="E90" s="64"/>
      <c r="F90" s="64"/>
      <c r="G90" s="64"/>
      <c r="H90" s="64"/>
      <c r="I90" s="64"/>
      <c r="J90" s="64"/>
      <c r="K90" s="64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4.96" customHeight="1">
      <c r="A91" s="40"/>
      <c r="B91" s="41"/>
      <c r="C91" s="25" t="s">
        <v>163</v>
      </c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16</v>
      </c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171" t="str">
        <f>E7</f>
        <v>Nová budova pečovatelské služby FCHL</v>
      </c>
      <c r="F94" s="34"/>
      <c r="G94" s="34"/>
      <c r="H94" s="34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132</v>
      </c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71" t="str">
        <f>E9</f>
        <v>SO 01 - Budova pečovatelské služby - stavební část</v>
      </c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21</v>
      </c>
      <c r="D98" s="42"/>
      <c r="E98" s="42"/>
      <c r="F98" s="29" t="str">
        <f>F12</f>
        <v>Litomyšl</v>
      </c>
      <c r="G98" s="42"/>
      <c r="H98" s="42"/>
      <c r="I98" s="34" t="s">
        <v>23</v>
      </c>
      <c r="J98" s="74" t="str">
        <f>IF(J12="","",J12)</f>
        <v>11. 12. 2023</v>
      </c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5.65" customHeight="1">
      <c r="A100" s="40"/>
      <c r="B100" s="41"/>
      <c r="C100" s="34" t="s">
        <v>25</v>
      </c>
      <c r="D100" s="42"/>
      <c r="E100" s="42"/>
      <c r="F100" s="29" t="str">
        <f>E15</f>
        <v xml:space="preserve"> </v>
      </c>
      <c r="G100" s="42"/>
      <c r="H100" s="42"/>
      <c r="I100" s="34" t="s">
        <v>31</v>
      </c>
      <c r="J100" s="38" t="str">
        <f>E21</f>
        <v>Fplan projekty a stavby s. r. o.</v>
      </c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5.15" customHeight="1">
      <c r="A101" s="40"/>
      <c r="B101" s="41"/>
      <c r="C101" s="34" t="s">
        <v>29</v>
      </c>
      <c r="D101" s="42"/>
      <c r="E101" s="42"/>
      <c r="F101" s="29" t="str">
        <f>IF(E18="","",E18)</f>
        <v>Vyplň údaj</v>
      </c>
      <c r="G101" s="42"/>
      <c r="H101" s="42"/>
      <c r="I101" s="34" t="s">
        <v>34</v>
      </c>
      <c r="J101" s="38" t="str">
        <f>E24</f>
        <v xml:space="preserve"> </v>
      </c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0.32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11" customFormat="1" ht="29.28" customHeight="1">
      <c r="A103" s="187"/>
      <c r="B103" s="188"/>
      <c r="C103" s="189" t="s">
        <v>164</v>
      </c>
      <c r="D103" s="190" t="s">
        <v>56</v>
      </c>
      <c r="E103" s="190" t="s">
        <v>52</v>
      </c>
      <c r="F103" s="190" t="s">
        <v>53</v>
      </c>
      <c r="G103" s="190" t="s">
        <v>165</v>
      </c>
      <c r="H103" s="190" t="s">
        <v>166</v>
      </c>
      <c r="I103" s="190" t="s">
        <v>167</v>
      </c>
      <c r="J103" s="190" t="s">
        <v>136</v>
      </c>
      <c r="K103" s="191" t="s">
        <v>168</v>
      </c>
      <c r="L103" s="192"/>
      <c r="M103" s="94" t="s">
        <v>19</v>
      </c>
      <c r="N103" s="95" t="s">
        <v>41</v>
      </c>
      <c r="O103" s="95" t="s">
        <v>169</v>
      </c>
      <c r="P103" s="95" t="s">
        <v>170</v>
      </c>
      <c r="Q103" s="95" t="s">
        <v>171</v>
      </c>
      <c r="R103" s="95" t="s">
        <v>172</v>
      </c>
      <c r="S103" s="95" t="s">
        <v>173</v>
      </c>
      <c r="T103" s="96" t="s">
        <v>174</v>
      </c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</row>
    <row r="104" s="2" customFormat="1" ht="22.8" customHeight="1">
      <c r="A104" s="40"/>
      <c r="B104" s="41"/>
      <c r="C104" s="101" t="s">
        <v>175</v>
      </c>
      <c r="D104" s="42"/>
      <c r="E104" s="42"/>
      <c r="F104" s="42"/>
      <c r="G104" s="42"/>
      <c r="H104" s="42"/>
      <c r="I104" s="42"/>
      <c r="J104" s="193">
        <f>BK104</f>
        <v>0</v>
      </c>
      <c r="K104" s="42"/>
      <c r="L104" s="46"/>
      <c r="M104" s="97"/>
      <c r="N104" s="194"/>
      <c r="O104" s="98"/>
      <c r="P104" s="195">
        <f>P105+P738</f>
        <v>0</v>
      </c>
      <c r="Q104" s="98"/>
      <c r="R104" s="195">
        <f>R105+R738</f>
        <v>955.52023897999993</v>
      </c>
      <c r="S104" s="98"/>
      <c r="T104" s="196">
        <f>T105+T738</f>
        <v>0.0086121500000000007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70</v>
      </c>
      <c r="AU104" s="19" t="s">
        <v>137</v>
      </c>
      <c r="BK104" s="197">
        <f>BK105+BK738</f>
        <v>0</v>
      </c>
    </row>
    <row r="105" s="12" customFormat="1" ht="25.92" customHeight="1">
      <c r="A105" s="12"/>
      <c r="B105" s="198"/>
      <c r="C105" s="199"/>
      <c r="D105" s="200" t="s">
        <v>70</v>
      </c>
      <c r="E105" s="201" t="s">
        <v>176</v>
      </c>
      <c r="F105" s="201" t="s">
        <v>177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P106+P168+P257+P380+P441+P445+P676+P683+P735</f>
        <v>0</v>
      </c>
      <c r="Q105" s="206"/>
      <c r="R105" s="207">
        <f>R106+R168+R257+R380+R441+R445+R676+R683+R735</f>
        <v>927.66496733999998</v>
      </c>
      <c r="S105" s="206"/>
      <c r="T105" s="208">
        <f>T106+T168+T257+T380+T441+T445+T676+T683+T735</f>
        <v>0.0086121500000000007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79</v>
      </c>
      <c r="AT105" s="210" t="s">
        <v>70</v>
      </c>
      <c r="AU105" s="210" t="s">
        <v>71</v>
      </c>
      <c r="AY105" s="209" t="s">
        <v>178</v>
      </c>
      <c r="BK105" s="211">
        <f>BK106+BK168+BK257+BK380+BK441+BK445+BK676+BK683+BK735</f>
        <v>0</v>
      </c>
    </row>
    <row r="106" s="12" customFormat="1" ht="22.8" customHeight="1">
      <c r="A106" s="12"/>
      <c r="B106" s="198"/>
      <c r="C106" s="199"/>
      <c r="D106" s="200" t="s">
        <v>70</v>
      </c>
      <c r="E106" s="212" t="s">
        <v>79</v>
      </c>
      <c r="F106" s="212" t="s">
        <v>179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SUM(P107:P167)</f>
        <v>0</v>
      </c>
      <c r="Q106" s="206"/>
      <c r="R106" s="207">
        <f>SUM(R107:R167)</f>
        <v>0</v>
      </c>
      <c r="S106" s="206"/>
      <c r="T106" s="208">
        <f>SUM(T107:T167)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79</v>
      </c>
      <c r="AT106" s="210" t="s">
        <v>70</v>
      </c>
      <c r="AU106" s="210" t="s">
        <v>79</v>
      </c>
      <c r="AY106" s="209" t="s">
        <v>178</v>
      </c>
      <c r="BK106" s="211">
        <f>SUM(BK107:BK167)</f>
        <v>0</v>
      </c>
    </row>
    <row r="107" s="2" customFormat="1" ht="16.5" customHeight="1">
      <c r="A107" s="40"/>
      <c r="B107" s="41"/>
      <c r="C107" s="214" t="s">
        <v>79</v>
      </c>
      <c r="D107" s="214" t="s">
        <v>180</v>
      </c>
      <c r="E107" s="215" t="s">
        <v>181</v>
      </c>
      <c r="F107" s="216" t="s">
        <v>182</v>
      </c>
      <c r="G107" s="217" t="s">
        <v>183</v>
      </c>
      <c r="H107" s="218">
        <v>798</v>
      </c>
      <c r="I107" s="219"/>
      <c r="J107" s="220">
        <f>ROUND(I107*H107,2)</f>
        <v>0</v>
      </c>
      <c r="K107" s="216" t="s">
        <v>184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186</v>
      </c>
    </row>
    <row r="108" s="2" customFormat="1">
      <c r="A108" s="40"/>
      <c r="B108" s="41"/>
      <c r="C108" s="42"/>
      <c r="D108" s="227" t="s">
        <v>187</v>
      </c>
      <c r="E108" s="42"/>
      <c r="F108" s="228" t="s">
        <v>188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187</v>
      </c>
      <c r="AU108" s="19" t="s">
        <v>81</v>
      </c>
    </row>
    <row r="109" s="13" customFormat="1">
      <c r="A109" s="13"/>
      <c r="B109" s="232"/>
      <c r="C109" s="233"/>
      <c r="D109" s="234" t="s">
        <v>189</v>
      </c>
      <c r="E109" s="235" t="s">
        <v>19</v>
      </c>
      <c r="F109" s="236" t="s">
        <v>190</v>
      </c>
      <c r="G109" s="233"/>
      <c r="H109" s="237">
        <v>798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189</v>
      </c>
      <c r="AU109" s="243" t="s">
        <v>81</v>
      </c>
      <c r="AV109" s="13" t="s">
        <v>81</v>
      </c>
      <c r="AW109" s="13" t="s">
        <v>33</v>
      </c>
      <c r="AX109" s="13" t="s">
        <v>79</v>
      </c>
      <c r="AY109" s="243" t="s">
        <v>178</v>
      </c>
    </row>
    <row r="110" s="2" customFormat="1" ht="21.75" customHeight="1">
      <c r="A110" s="40"/>
      <c r="B110" s="41"/>
      <c r="C110" s="214" t="s">
        <v>81</v>
      </c>
      <c r="D110" s="214" t="s">
        <v>180</v>
      </c>
      <c r="E110" s="215" t="s">
        <v>191</v>
      </c>
      <c r="F110" s="216" t="s">
        <v>192</v>
      </c>
      <c r="G110" s="217" t="s">
        <v>193</v>
      </c>
      <c r="H110" s="218">
        <v>1516.2000000000001</v>
      </c>
      <c r="I110" s="219"/>
      <c r="J110" s="220">
        <f>ROUND(I110*H110,2)</f>
        <v>0</v>
      </c>
      <c r="K110" s="216" t="s">
        <v>184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194</v>
      </c>
    </row>
    <row r="111" s="2" customFormat="1">
      <c r="A111" s="40"/>
      <c r="B111" s="41"/>
      <c r="C111" s="42"/>
      <c r="D111" s="227" t="s">
        <v>187</v>
      </c>
      <c r="E111" s="42"/>
      <c r="F111" s="228" t="s">
        <v>195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187</v>
      </c>
      <c r="AU111" s="19" t="s">
        <v>81</v>
      </c>
    </row>
    <row r="112" s="13" customFormat="1">
      <c r="A112" s="13"/>
      <c r="B112" s="232"/>
      <c r="C112" s="233"/>
      <c r="D112" s="234" t="s">
        <v>189</v>
      </c>
      <c r="E112" s="235" t="s">
        <v>19</v>
      </c>
      <c r="F112" s="236" t="s">
        <v>196</v>
      </c>
      <c r="G112" s="233"/>
      <c r="H112" s="237">
        <v>1516.2000000000001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189</v>
      </c>
      <c r="AU112" s="243" t="s">
        <v>81</v>
      </c>
      <c r="AV112" s="13" t="s">
        <v>81</v>
      </c>
      <c r="AW112" s="13" t="s">
        <v>33</v>
      </c>
      <c r="AX112" s="13" t="s">
        <v>79</v>
      </c>
      <c r="AY112" s="243" t="s">
        <v>178</v>
      </c>
    </row>
    <row r="113" s="2" customFormat="1" ht="24.15" customHeight="1">
      <c r="A113" s="40"/>
      <c r="B113" s="41"/>
      <c r="C113" s="214" t="s">
        <v>197</v>
      </c>
      <c r="D113" s="214" t="s">
        <v>180</v>
      </c>
      <c r="E113" s="215" t="s">
        <v>198</v>
      </c>
      <c r="F113" s="216" t="s">
        <v>199</v>
      </c>
      <c r="G113" s="217" t="s">
        <v>193</v>
      </c>
      <c r="H113" s="218">
        <v>1.125</v>
      </c>
      <c r="I113" s="219"/>
      <c r="J113" s="220">
        <f>ROUND(I113*H113,2)</f>
        <v>0</v>
      </c>
      <c r="K113" s="216" t="s">
        <v>184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200</v>
      </c>
    </row>
    <row r="114" s="2" customFormat="1">
      <c r="A114" s="40"/>
      <c r="B114" s="41"/>
      <c r="C114" s="42"/>
      <c r="D114" s="227" t="s">
        <v>187</v>
      </c>
      <c r="E114" s="42"/>
      <c r="F114" s="228" t="s">
        <v>201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187</v>
      </c>
      <c r="AU114" s="19" t="s">
        <v>81</v>
      </c>
    </row>
    <row r="115" s="13" customFormat="1">
      <c r="A115" s="13"/>
      <c r="B115" s="232"/>
      <c r="C115" s="233"/>
      <c r="D115" s="234" t="s">
        <v>189</v>
      </c>
      <c r="E115" s="235" t="s">
        <v>19</v>
      </c>
      <c r="F115" s="236" t="s">
        <v>202</v>
      </c>
      <c r="G115" s="233"/>
      <c r="H115" s="237">
        <v>1.125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189</v>
      </c>
      <c r="AU115" s="243" t="s">
        <v>81</v>
      </c>
      <c r="AV115" s="13" t="s">
        <v>81</v>
      </c>
      <c r="AW115" s="13" t="s">
        <v>33</v>
      </c>
      <c r="AX115" s="13" t="s">
        <v>79</v>
      </c>
      <c r="AY115" s="243" t="s">
        <v>178</v>
      </c>
    </row>
    <row r="116" s="2" customFormat="1" ht="24.15" customHeight="1">
      <c r="A116" s="40"/>
      <c r="B116" s="41"/>
      <c r="C116" s="214" t="s">
        <v>185</v>
      </c>
      <c r="D116" s="214" t="s">
        <v>180</v>
      </c>
      <c r="E116" s="215" t="s">
        <v>203</v>
      </c>
      <c r="F116" s="216" t="s">
        <v>204</v>
      </c>
      <c r="G116" s="217" t="s">
        <v>193</v>
      </c>
      <c r="H116" s="218">
        <v>58.567</v>
      </c>
      <c r="I116" s="219"/>
      <c r="J116" s="220">
        <f>ROUND(I116*H116,2)</f>
        <v>0</v>
      </c>
      <c r="K116" s="216" t="s">
        <v>184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81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205</v>
      </c>
    </row>
    <row r="117" s="2" customFormat="1">
      <c r="A117" s="40"/>
      <c r="B117" s="41"/>
      <c r="C117" s="42"/>
      <c r="D117" s="227" t="s">
        <v>187</v>
      </c>
      <c r="E117" s="42"/>
      <c r="F117" s="228" t="s">
        <v>206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187</v>
      </c>
      <c r="AU117" s="19" t="s">
        <v>81</v>
      </c>
    </row>
    <row r="118" s="13" customFormat="1">
      <c r="A118" s="13"/>
      <c r="B118" s="232"/>
      <c r="C118" s="233"/>
      <c r="D118" s="234" t="s">
        <v>189</v>
      </c>
      <c r="E118" s="235" t="s">
        <v>19</v>
      </c>
      <c r="F118" s="236" t="s">
        <v>207</v>
      </c>
      <c r="G118" s="233"/>
      <c r="H118" s="237">
        <v>29.623999999999999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189</v>
      </c>
      <c r="AU118" s="243" t="s">
        <v>81</v>
      </c>
      <c r="AV118" s="13" t="s">
        <v>81</v>
      </c>
      <c r="AW118" s="13" t="s">
        <v>33</v>
      </c>
      <c r="AX118" s="13" t="s">
        <v>71</v>
      </c>
      <c r="AY118" s="243" t="s">
        <v>178</v>
      </c>
    </row>
    <row r="119" s="13" customFormat="1">
      <c r="A119" s="13"/>
      <c r="B119" s="232"/>
      <c r="C119" s="233"/>
      <c r="D119" s="234" t="s">
        <v>189</v>
      </c>
      <c r="E119" s="235" t="s">
        <v>19</v>
      </c>
      <c r="F119" s="236" t="s">
        <v>208</v>
      </c>
      <c r="G119" s="233"/>
      <c r="H119" s="237">
        <v>11.52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189</v>
      </c>
      <c r="AU119" s="243" t="s">
        <v>81</v>
      </c>
      <c r="AV119" s="13" t="s">
        <v>81</v>
      </c>
      <c r="AW119" s="13" t="s">
        <v>33</v>
      </c>
      <c r="AX119" s="13" t="s">
        <v>71</v>
      </c>
      <c r="AY119" s="243" t="s">
        <v>178</v>
      </c>
    </row>
    <row r="120" s="13" customFormat="1">
      <c r="A120" s="13"/>
      <c r="B120" s="232"/>
      <c r="C120" s="233"/>
      <c r="D120" s="234" t="s">
        <v>189</v>
      </c>
      <c r="E120" s="235" t="s">
        <v>19</v>
      </c>
      <c r="F120" s="236" t="s">
        <v>209</v>
      </c>
      <c r="G120" s="233"/>
      <c r="H120" s="237">
        <v>6.4100000000000001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189</v>
      </c>
      <c r="AU120" s="243" t="s">
        <v>81</v>
      </c>
      <c r="AV120" s="13" t="s">
        <v>81</v>
      </c>
      <c r="AW120" s="13" t="s">
        <v>33</v>
      </c>
      <c r="AX120" s="13" t="s">
        <v>71</v>
      </c>
      <c r="AY120" s="243" t="s">
        <v>178</v>
      </c>
    </row>
    <row r="121" s="13" customFormat="1">
      <c r="A121" s="13"/>
      <c r="B121" s="232"/>
      <c r="C121" s="233"/>
      <c r="D121" s="234" t="s">
        <v>189</v>
      </c>
      <c r="E121" s="235" t="s">
        <v>19</v>
      </c>
      <c r="F121" s="236" t="s">
        <v>210</v>
      </c>
      <c r="G121" s="233"/>
      <c r="H121" s="237">
        <v>4.4880000000000004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189</v>
      </c>
      <c r="AU121" s="243" t="s">
        <v>81</v>
      </c>
      <c r="AV121" s="13" t="s">
        <v>81</v>
      </c>
      <c r="AW121" s="13" t="s">
        <v>33</v>
      </c>
      <c r="AX121" s="13" t="s">
        <v>71</v>
      </c>
      <c r="AY121" s="243" t="s">
        <v>178</v>
      </c>
    </row>
    <row r="122" s="13" customFormat="1">
      <c r="A122" s="13"/>
      <c r="B122" s="232"/>
      <c r="C122" s="233"/>
      <c r="D122" s="234" t="s">
        <v>189</v>
      </c>
      <c r="E122" s="235" t="s">
        <v>19</v>
      </c>
      <c r="F122" s="236" t="s">
        <v>211</v>
      </c>
      <c r="G122" s="233"/>
      <c r="H122" s="237">
        <v>2.9249999999999998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189</v>
      </c>
      <c r="AU122" s="243" t="s">
        <v>81</v>
      </c>
      <c r="AV122" s="13" t="s">
        <v>81</v>
      </c>
      <c r="AW122" s="13" t="s">
        <v>33</v>
      </c>
      <c r="AX122" s="13" t="s">
        <v>71</v>
      </c>
      <c r="AY122" s="243" t="s">
        <v>178</v>
      </c>
    </row>
    <row r="123" s="13" customFormat="1">
      <c r="A123" s="13"/>
      <c r="B123" s="232"/>
      <c r="C123" s="233"/>
      <c r="D123" s="234" t="s">
        <v>189</v>
      </c>
      <c r="E123" s="235" t="s">
        <v>19</v>
      </c>
      <c r="F123" s="236" t="s">
        <v>212</v>
      </c>
      <c r="G123" s="233"/>
      <c r="H123" s="237">
        <v>2.3999999999999999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189</v>
      </c>
      <c r="AU123" s="243" t="s">
        <v>81</v>
      </c>
      <c r="AV123" s="13" t="s">
        <v>81</v>
      </c>
      <c r="AW123" s="13" t="s">
        <v>33</v>
      </c>
      <c r="AX123" s="13" t="s">
        <v>71</v>
      </c>
      <c r="AY123" s="243" t="s">
        <v>178</v>
      </c>
    </row>
    <row r="124" s="13" customFormat="1">
      <c r="A124" s="13"/>
      <c r="B124" s="232"/>
      <c r="C124" s="233"/>
      <c r="D124" s="234" t="s">
        <v>189</v>
      </c>
      <c r="E124" s="235" t="s">
        <v>19</v>
      </c>
      <c r="F124" s="236" t="s">
        <v>213</v>
      </c>
      <c r="G124" s="233"/>
      <c r="H124" s="237">
        <v>1.2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189</v>
      </c>
      <c r="AU124" s="243" t="s">
        <v>81</v>
      </c>
      <c r="AV124" s="13" t="s">
        <v>81</v>
      </c>
      <c r="AW124" s="13" t="s">
        <v>33</v>
      </c>
      <c r="AX124" s="13" t="s">
        <v>71</v>
      </c>
      <c r="AY124" s="243" t="s">
        <v>178</v>
      </c>
    </row>
    <row r="125" s="14" customFormat="1">
      <c r="A125" s="14"/>
      <c r="B125" s="244"/>
      <c r="C125" s="245"/>
      <c r="D125" s="234" t="s">
        <v>189</v>
      </c>
      <c r="E125" s="246" t="s">
        <v>19</v>
      </c>
      <c r="F125" s="247" t="s">
        <v>214</v>
      </c>
      <c r="G125" s="245"/>
      <c r="H125" s="248">
        <v>58.567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189</v>
      </c>
      <c r="AU125" s="254" t="s">
        <v>81</v>
      </c>
      <c r="AV125" s="14" t="s">
        <v>185</v>
      </c>
      <c r="AW125" s="14" t="s">
        <v>33</v>
      </c>
      <c r="AX125" s="14" t="s">
        <v>79</v>
      </c>
      <c r="AY125" s="254" t="s">
        <v>178</v>
      </c>
    </row>
    <row r="126" s="2" customFormat="1" ht="24.15" customHeight="1">
      <c r="A126" s="40"/>
      <c r="B126" s="41"/>
      <c r="C126" s="214" t="s">
        <v>215</v>
      </c>
      <c r="D126" s="214" t="s">
        <v>180</v>
      </c>
      <c r="E126" s="215" t="s">
        <v>216</v>
      </c>
      <c r="F126" s="216" t="s">
        <v>217</v>
      </c>
      <c r="G126" s="217" t="s">
        <v>193</v>
      </c>
      <c r="H126" s="218">
        <v>4.9500000000000002</v>
      </c>
      <c r="I126" s="219"/>
      <c r="J126" s="220">
        <f>ROUND(I126*H126,2)</f>
        <v>0</v>
      </c>
      <c r="K126" s="216" t="s">
        <v>184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81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218</v>
      </c>
    </row>
    <row r="127" s="2" customFormat="1">
      <c r="A127" s="40"/>
      <c r="B127" s="41"/>
      <c r="C127" s="42"/>
      <c r="D127" s="227" t="s">
        <v>187</v>
      </c>
      <c r="E127" s="42"/>
      <c r="F127" s="228" t="s">
        <v>219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187</v>
      </c>
      <c r="AU127" s="19" t="s">
        <v>81</v>
      </c>
    </row>
    <row r="128" s="13" customFormat="1">
      <c r="A128" s="13"/>
      <c r="B128" s="232"/>
      <c r="C128" s="233"/>
      <c r="D128" s="234" t="s">
        <v>189</v>
      </c>
      <c r="E128" s="235" t="s">
        <v>19</v>
      </c>
      <c r="F128" s="236" t="s">
        <v>220</v>
      </c>
      <c r="G128" s="233"/>
      <c r="H128" s="237">
        <v>2.3500000000000001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189</v>
      </c>
      <c r="AU128" s="243" t="s">
        <v>81</v>
      </c>
      <c r="AV128" s="13" t="s">
        <v>81</v>
      </c>
      <c r="AW128" s="13" t="s">
        <v>33</v>
      </c>
      <c r="AX128" s="13" t="s">
        <v>71</v>
      </c>
      <c r="AY128" s="243" t="s">
        <v>178</v>
      </c>
    </row>
    <row r="129" s="13" customFormat="1">
      <c r="A129" s="13"/>
      <c r="B129" s="232"/>
      <c r="C129" s="233"/>
      <c r="D129" s="234" t="s">
        <v>189</v>
      </c>
      <c r="E129" s="235" t="s">
        <v>19</v>
      </c>
      <c r="F129" s="236" t="s">
        <v>221</v>
      </c>
      <c r="G129" s="233"/>
      <c r="H129" s="237">
        <v>2.6000000000000001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189</v>
      </c>
      <c r="AU129" s="243" t="s">
        <v>81</v>
      </c>
      <c r="AV129" s="13" t="s">
        <v>81</v>
      </c>
      <c r="AW129" s="13" t="s">
        <v>33</v>
      </c>
      <c r="AX129" s="13" t="s">
        <v>71</v>
      </c>
      <c r="AY129" s="243" t="s">
        <v>178</v>
      </c>
    </row>
    <row r="130" s="14" customFormat="1">
      <c r="A130" s="14"/>
      <c r="B130" s="244"/>
      <c r="C130" s="245"/>
      <c r="D130" s="234" t="s">
        <v>189</v>
      </c>
      <c r="E130" s="246" t="s">
        <v>19</v>
      </c>
      <c r="F130" s="247" t="s">
        <v>214</v>
      </c>
      <c r="G130" s="245"/>
      <c r="H130" s="248">
        <v>4.9500000000000002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189</v>
      </c>
      <c r="AU130" s="254" t="s">
        <v>81</v>
      </c>
      <c r="AV130" s="14" t="s">
        <v>185</v>
      </c>
      <c r="AW130" s="14" t="s">
        <v>33</v>
      </c>
      <c r="AX130" s="14" t="s">
        <v>79</v>
      </c>
      <c r="AY130" s="254" t="s">
        <v>178</v>
      </c>
    </row>
    <row r="131" s="2" customFormat="1" ht="37.8" customHeight="1">
      <c r="A131" s="40"/>
      <c r="B131" s="41"/>
      <c r="C131" s="214" t="s">
        <v>222</v>
      </c>
      <c r="D131" s="214" t="s">
        <v>180</v>
      </c>
      <c r="E131" s="215" t="s">
        <v>223</v>
      </c>
      <c r="F131" s="216" t="s">
        <v>224</v>
      </c>
      <c r="G131" s="217" t="s">
        <v>193</v>
      </c>
      <c r="H131" s="218">
        <v>1700.5419999999999</v>
      </c>
      <c r="I131" s="219"/>
      <c r="J131" s="220">
        <f>ROUND(I131*H131,2)</f>
        <v>0</v>
      </c>
      <c r="K131" s="216" t="s">
        <v>184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185</v>
      </c>
      <c r="AT131" s="225" t="s">
        <v>180</v>
      </c>
      <c r="AU131" s="225" t="s">
        <v>81</v>
      </c>
      <c r="AY131" s="19" t="s">
        <v>178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185</v>
      </c>
      <c r="BM131" s="225" t="s">
        <v>225</v>
      </c>
    </row>
    <row r="132" s="2" customFormat="1">
      <c r="A132" s="40"/>
      <c r="B132" s="41"/>
      <c r="C132" s="42"/>
      <c r="D132" s="227" t="s">
        <v>187</v>
      </c>
      <c r="E132" s="42"/>
      <c r="F132" s="228" t="s">
        <v>226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187</v>
      </c>
      <c r="AU132" s="19" t="s">
        <v>81</v>
      </c>
    </row>
    <row r="133" s="15" customFormat="1">
      <c r="A133" s="15"/>
      <c r="B133" s="255"/>
      <c r="C133" s="256"/>
      <c r="D133" s="234" t="s">
        <v>189</v>
      </c>
      <c r="E133" s="257" t="s">
        <v>19</v>
      </c>
      <c r="F133" s="258" t="s">
        <v>227</v>
      </c>
      <c r="G133" s="256"/>
      <c r="H133" s="257" t="s">
        <v>19</v>
      </c>
      <c r="I133" s="259"/>
      <c r="J133" s="256"/>
      <c r="K133" s="256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189</v>
      </c>
      <c r="AU133" s="264" t="s">
        <v>81</v>
      </c>
      <c r="AV133" s="15" t="s">
        <v>79</v>
      </c>
      <c r="AW133" s="15" t="s">
        <v>33</v>
      </c>
      <c r="AX133" s="15" t="s">
        <v>71</v>
      </c>
      <c r="AY133" s="264" t="s">
        <v>178</v>
      </c>
    </row>
    <row r="134" s="13" customFormat="1">
      <c r="A134" s="13"/>
      <c r="B134" s="232"/>
      <c r="C134" s="233"/>
      <c r="D134" s="234" t="s">
        <v>189</v>
      </c>
      <c r="E134" s="235" t="s">
        <v>19</v>
      </c>
      <c r="F134" s="236" t="s">
        <v>228</v>
      </c>
      <c r="G134" s="233"/>
      <c r="H134" s="237">
        <v>119.7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189</v>
      </c>
      <c r="AU134" s="243" t="s">
        <v>81</v>
      </c>
      <c r="AV134" s="13" t="s">
        <v>81</v>
      </c>
      <c r="AW134" s="13" t="s">
        <v>33</v>
      </c>
      <c r="AX134" s="13" t="s">
        <v>71</v>
      </c>
      <c r="AY134" s="243" t="s">
        <v>178</v>
      </c>
    </row>
    <row r="135" s="13" customFormat="1">
      <c r="A135" s="13"/>
      <c r="B135" s="232"/>
      <c r="C135" s="233"/>
      <c r="D135" s="234" t="s">
        <v>189</v>
      </c>
      <c r="E135" s="235" t="s">
        <v>19</v>
      </c>
      <c r="F135" s="236" t="s">
        <v>229</v>
      </c>
      <c r="G135" s="233"/>
      <c r="H135" s="237">
        <v>1580.8420000000001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189</v>
      </c>
      <c r="AU135" s="243" t="s">
        <v>81</v>
      </c>
      <c r="AV135" s="13" t="s">
        <v>81</v>
      </c>
      <c r="AW135" s="13" t="s">
        <v>33</v>
      </c>
      <c r="AX135" s="13" t="s">
        <v>71</v>
      </c>
      <c r="AY135" s="243" t="s">
        <v>178</v>
      </c>
    </row>
    <row r="136" s="14" customFormat="1">
      <c r="A136" s="14"/>
      <c r="B136" s="244"/>
      <c r="C136" s="245"/>
      <c r="D136" s="234" t="s">
        <v>189</v>
      </c>
      <c r="E136" s="246" t="s">
        <v>19</v>
      </c>
      <c r="F136" s="247" t="s">
        <v>214</v>
      </c>
      <c r="G136" s="245"/>
      <c r="H136" s="248">
        <v>1700.5419999999999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189</v>
      </c>
      <c r="AU136" s="254" t="s">
        <v>81</v>
      </c>
      <c r="AV136" s="14" t="s">
        <v>185</v>
      </c>
      <c r="AW136" s="14" t="s">
        <v>33</v>
      </c>
      <c r="AX136" s="14" t="s">
        <v>79</v>
      </c>
      <c r="AY136" s="254" t="s">
        <v>178</v>
      </c>
    </row>
    <row r="137" s="2" customFormat="1" ht="37.8" customHeight="1">
      <c r="A137" s="40"/>
      <c r="B137" s="41"/>
      <c r="C137" s="214" t="s">
        <v>230</v>
      </c>
      <c r="D137" s="214" t="s">
        <v>180</v>
      </c>
      <c r="E137" s="215" t="s">
        <v>223</v>
      </c>
      <c r="F137" s="216" t="s">
        <v>224</v>
      </c>
      <c r="G137" s="217" t="s">
        <v>193</v>
      </c>
      <c r="H137" s="218">
        <v>179.80000000000001</v>
      </c>
      <c r="I137" s="219"/>
      <c r="J137" s="220">
        <f>ROUND(I137*H137,2)</f>
        <v>0</v>
      </c>
      <c r="K137" s="216" t="s">
        <v>184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185</v>
      </c>
      <c r="AT137" s="225" t="s">
        <v>180</v>
      </c>
      <c r="AU137" s="225" t="s">
        <v>81</v>
      </c>
      <c r="AY137" s="19" t="s">
        <v>178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185</v>
      </c>
      <c r="BM137" s="225" t="s">
        <v>231</v>
      </c>
    </row>
    <row r="138" s="2" customFormat="1">
      <c r="A138" s="40"/>
      <c r="B138" s="41"/>
      <c r="C138" s="42"/>
      <c r="D138" s="227" t="s">
        <v>187</v>
      </c>
      <c r="E138" s="42"/>
      <c r="F138" s="228" t="s">
        <v>226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187</v>
      </c>
      <c r="AU138" s="19" t="s">
        <v>81</v>
      </c>
    </row>
    <row r="139" s="2" customFormat="1" ht="37.8" customHeight="1">
      <c r="A139" s="40"/>
      <c r="B139" s="41"/>
      <c r="C139" s="214" t="s">
        <v>232</v>
      </c>
      <c r="D139" s="214" t="s">
        <v>180</v>
      </c>
      <c r="E139" s="215" t="s">
        <v>233</v>
      </c>
      <c r="F139" s="216" t="s">
        <v>234</v>
      </c>
      <c r="G139" s="217" t="s">
        <v>193</v>
      </c>
      <c r="H139" s="218">
        <v>1401.0419999999999</v>
      </c>
      <c r="I139" s="219"/>
      <c r="J139" s="220">
        <f>ROUND(I139*H139,2)</f>
        <v>0</v>
      </c>
      <c r="K139" s="216" t="s">
        <v>184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185</v>
      </c>
      <c r="AT139" s="225" t="s">
        <v>180</v>
      </c>
      <c r="AU139" s="225" t="s">
        <v>81</v>
      </c>
      <c r="AY139" s="19" t="s">
        <v>178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185</v>
      </c>
      <c r="BM139" s="225" t="s">
        <v>235</v>
      </c>
    </row>
    <row r="140" s="2" customFormat="1">
      <c r="A140" s="40"/>
      <c r="B140" s="41"/>
      <c r="C140" s="42"/>
      <c r="D140" s="227" t="s">
        <v>187</v>
      </c>
      <c r="E140" s="42"/>
      <c r="F140" s="228" t="s">
        <v>236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187</v>
      </c>
      <c r="AU140" s="19" t="s">
        <v>81</v>
      </c>
    </row>
    <row r="141" s="13" customFormat="1">
      <c r="A141" s="13"/>
      <c r="B141" s="232"/>
      <c r="C141" s="233"/>
      <c r="D141" s="234" t="s">
        <v>189</v>
      </c>
      <c r="E141" s="235" t="s">
        <v>19</v>
      </c>
      <c r="F141" s="236" t="s">
        <v>237</v>
      </c>
      <c r="G141" s="233"/>
      <c r="H141" s="237">
        <v>1401.0419999999999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189</v>
      </c>
      <c r="AU141" s="243" t="s">
        <v>81</v>
      </c>
      <c r="AV141" s="13" t="s">
        <v>81</v>
      </c>
      <c r="AW141" s="13" t="s">
        <v>33</v>
      </c>
      <c r="AX141" s="13" t="s">
        <v>79</v>
      </c>
      <c r="AY141" s="243" t="s">
        <v>178</v>
      </c>
    </row>
    <row r="142" s="2" customFormat="1" ht="24.15" customHeight="1">
      <c r="A142" s="40"/>
      <c r="B142" s="41"/>
      <c r="C142" s="214" t="s">
        <v>238</v>
      </c>
      <c r="D142" s="214" t="s">
        <v>180</v>
      </c>
      <c r="E142" s="215" t="s">
        <v>239</v>
      </c>
      <c r="F142" s="216" t="s">
        <v>240</v>
      </c>
      <c r="G142" s="217" t="s">
        <v>193</v>
      </c>
      <c r="H142" s="218">
        <v>179.80000000000001</v>
      </c>
      <c r="I142" s="219"/>
      <c r="J142" s="220">
        <f>ROUND(I142*H142,2)</f>
        <v>0</v>
      </c>
      <c r="K142" s="216" t="s">
        <v>184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185</v>
      </c>
      <c r="AT142" s="225" t="s">
        <v>180</v>
      </c>
      <c r="AU142" s="225" t="s">
        <v>81</v>
      </c>
      <c r="AY142" s="19" t="s">
        <v>178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185</v>
      </c>
      <c r="BM142" s="225" t="s">
        <v>241</v>
      </c>
    </row>
    <row r="143" s="2" customFormat="1">
      <c r="A143" s="40"/>
      <c r="B143" s="41"/>
      <c r="C143" s="42"/>
      <c r="D143" s="227" t="s">
        <v>187</v>
      </c>
      <c r="E143" s="42"/>
      <c r="F143" s="228" t="s">
        <v>242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187</v>
      </c>
      <c r="AU143" s="19" t="s">
        <v>81</v>
      </c>
    </row>
    <row r="144" s="15" customFormat="1">
      <c r="A144" s="15"/>
      <c r="B144" s="255"/>
      <c r="C144" s="256"/>
      <c r="D144" s="234" t="s">
        <v>189</v>
      </c>
      <c r="E144" s="257" t="s">
        <v>19</v>
      </c>
      <c r="F144" s="258" t="s">
        <v>243</v>
      </c>
      <c r="G144" s="256"/>
      <c r="H144" s="257" t="s">
        <v>19</v>
      </c>
      <c r="I144" s="259"/>
      <c r="J144" s="256"/>
      <c r="K144" s="256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189</v>
      </c>
      <c r="AU144" s="264" t="s">
        <v>81</v>
      </c>
      <c r="AV144" s="15" t="s">
        <v>79</v>
      </c>
      <c r="AW144" s="15" t="s">
        <v>33</v>
      </c>
      <c r="AX144" s="15" t="s">
        <v>71</v>
      </c>
      <c r="AY144" s="264" t="s">
        <v>178</v>
      </c>
    </row>
    <row r="145" s="13" customFormat="1">
      <c r="A145" s="13"/>
      <c r="B145" s="232"/>
      <c r="C145" s="233"/>
      <c r="D145" s="234" t="s">
        <v>189</v>
      </c>
      <c r="E145" s="235" t="s">
        <v>19</v>
      </c>
      <c r="F145" s="236" t="s">
        <v>244</v>
      </c>
      <c r="G145" s="233"/>
      <c r="H145" s="237">
        <v>74.349999999999994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189</v>
      </c>
      <c r="AU145" s="243" t="s">
        <v>81</v>
      </c>
      <c r="AV145" s="13" t="s">
        <v>81</v>
      </c>
      <c r="AW145" s="13" t="s">
        <v>33</v>
      </c>
      <c r="AX145" s="13" t="s">
        <v>71</v>
      </c>
      <c r="AY145" s="243" t="s">
        <v>178</v>
      </c>
    </row>
    <row r="146" s="13" customFormat="1">
      <c r="A146" s="13"/>
      <c r="B146" s="232"/>
      <c r="C146" s="233"/>
      <c r="D146" s="234" t="s">
        <v>189</v>
      </c>
      <c r="E146" s="235" t="s">
        <v>19</v>
      </c>
      <c r="F146" s="236" t="s">
        <v>245</v>
      </c>
      <c r="G146" s="233"/>
      <c r="H146" s="237">
        <v>105.45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189</v>
      </c>
      <c r="AU146" s="243" t="s">
        <v>81</v>
      </c>
      <c r="AV146" s="13" t="s">
        <v>81</v>
      </c>
      <c r="AW146" s="13" t="s">
        <v>33</v>
      </c>
      <c r="AX146" s="13" t="s">
        <v>71</v>
      </c>
      <c r="AY146" s="243" t="s">
        <v>178</v>
      </c>
    </row>
    <row r="147" s="14" customFormat="1">
      <c r="A147" s="14"/>
      <c r="B147" s="244"/>
      <c r="C147" s="245"/>
      <c r="D147" s="234" t="s">
        <v>189</v>
      </c>
      <c r="E147" s="246" t="s">
        <v>19</v>
      </c>
      <c r="F147" s="247" t="s">
        <v>214</v>
      </c>
      <c r="G147" s="245"/>
      <c r="H147" s="248">
        <v>179.80000000000001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189</v>
      </c>
      <c r="AU147" s="254" t="s">
        <v>81</v>
      </c>
      <c r="AV147" s="14" t="s">
        <v>185</v>
      </c>
      <c r="AW147" s="14" t="s">
        <v>33</v>
      </c>
      <c r="AX147" s="14" t="s">
        <v>79</v>
      </c>
      <c r="AY147" s="254" t="s">
        <v>178</v>
      </c>
    </row>
    <row r="148" s="2" customFormat="1" ht="24.15" customHeight="1">
      <c r="A148" s="40"/>
      <c r="B148" s="41"/>
      <c r="C148" s="214" t="s">
        <v>246</v>
      </c>
      <c r="D148" s="214" t="s">
        <v>180</v>
      </c>
      <c r="E148" s="215" t="s">
        <v>239</v>
      </c>
      <c r="F148" s="216" t="s">
        <v>240</v>
      </c>
      <c r="G148" s="217" t="s">
        <v>193</v>
      </c>
      <c r="H148" s="218">
        <v>1401.0419999999999</v>
      </c>
      <c r="I148" s="219"/>
      <c r="J148" s="220">
        <f>ROUND(I148*H148,2)</f>
        <v>0</v>
      </c>
      <c r="K148" s="216" t="s">
        <v>184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185</v>
      </c>
      <c r="AT148" s="225" t="s">
        <v>180</v>
      </c>
      <c r="AU148" s="225" t="s">
        <v>81</v>
      </c>
      <c r="AY148" s="19" t="s">
        <v>178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185</v>
      </c>
      <c r="BM148" s="225" t="s">
        <v>247</v>
      </c>
    </row>
    <row r="149" s="2" customFormat="1">
      <c r="A149" s="40"/>
      <c r="B149" s="41"/>
      <c r="C149" s="42"/>
      <c r="D149" s="227" t="s">
        <v>187</v>
      </c>
      <c r="E149" s="42"/>
      <c r="F149" s="228" t="s">
        <v>242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187</v>
      </c>
      <c r="AU149" s="19" t="s">
        <v>81</v>
      </c>
    </row>
    <row r="150" s="13" customFormat="1">
      <c r="A150" s="13"/>
      <c r="B150" s="232"/>
      <c r="C150" s="233"/>
      <c r="D150" s="234" t="s">
        <v>189</v>
      </c>
      <c r="E150" s="235" t="s">
        <v>19</v>
      </c>
      <c r="F150" s="236" t="s">
        <v>237</v>
      </c>
      <c r="G150" s="233"/>
      <c r="H150" s="237">
        <v>1401.0419999999999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189</v>
      </c>
      <c r="AU150" s="243" t="s">
        <v>81</v>
      </c>
      <c r="AV150" s="13" t="s">
        <v>81</v>
      </c>
      <c r="AW150" s="13" t="s">
        <v>33</v>
      </c>
      <c r="AX150" s="13" t="s">
        <v>79</v>
      </c>
      <c r="AY150" s="243" t="s">
        <v>178</v>
      </c>
    </row>
    <row r="151" s="2" customFormat="1" ht="24.15" customHeight="1">
      <c r="A151" s="40"/>
      <c r="B151" s="41"/>
      <c r="C151" s="214" t="s">
        <v>248</v>
      </c>
      <c r="D151" s="214" t="s">
        <v>180</v>
      </c>
      <c r="E151" s="215" t="s">
        <v>249</v>
      </c>
      <c r="F151" s="216" t="s">
        <v>250</v>
      </c>
      <c r="G151" s="217" t="s">
        <v>251</v>
      </c>
      <c r="H151" s="218">
        <v>2521.8760000000002</v>
      </c>
      <c r="I151" s="219"/>
      <c r="J151" s="220">
        <f>ROUND(I151*H151,2)</f>
        <v>0</v>
      </c>
      <c r="K151" s="216" t="s">
        <v>184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185</v>
      </c>
      <c r="AT151" s="225" t="s">
        <v>180</v>
      </c>
      <c r="AU151" s="225" t="s">
        <v>81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185</v>
      </c>
      <c r="BM151" s="225" t="s">
        <v>252</v>
      </c>
    </row>
    <row r="152" s="2" customFormat="1">
      <c r="A152" s="40"/>
      <c r="B152" s="41"/>
      <c r="C152" s="42"/>
      <c r="D152" s="227" t="s">
        <v>187</v>
      </c>
      <c r="E152" s="42"/>
      <c r="F152" s="228" t="s">
        <v>253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187</v>
      </c>
      <c r="AU152" s="19" t="s">
        <v>81</v>
      </c>
    </row>
    <row r="153" s="13" customFormat="1">
      <c r="A153" s="13"/>
      <c r="B153" s="232"/>
      <c r="C153" s="233"/>
      <c r="D153" s="234" t="s">
        <v>189</v>
      </c>
      <c r="E153" s="233"/>
      <c r="F153" s="236" t="s">
        <v>254</v>
      </c>
      <c r="G153" s="233"/>
      <c r="H153" s="237">
        <v>2521.8760000000002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189</v>
      </c>
      <c r="AU153" s="243" t="s">
        <v>81</v>
      </c>
      <c r="AV153" s="13" t="s">
        <v>81</v>
      </c>
      <c r="AW153" s="13" t="s">
        <v>4</v>
      </c>
      <c r="AX153" s="13" t="s">
        <v>79</v>
      </c>
      <c r="AY153" s="243" t="s">
        <v>178</v>
      </c>
    </row>
    <row r="154" s="2" customFormat="1" ht="24.15" customHeight="1">
      <c r="A154" s="40"/>
      <c r="B154" s="41"/>
      <c r="C154" s="214" t="s">
        <v>8</v>
      </c>
      <c r="D154" s="214" t="s">
        <v>180</v>
      </c>
      <c r="E154" s="215" t="s">
        <v>255</v>
      </c>
      <c r="F154" s="216" t="s">
        <v>256</v>
      </c>
      <c r="G154" s="217" t="s">
        <v>193</v>
      </c>
      <c r="H154" s="218">
        <v>1401.0419999999999</v>
      </c>
      <c r="I154" s="219"/>
      <c r="J154" s="220">
        <f>ROUND(I154*H154,2)</f>
        <v>0</v>
      </c>
      <c r="K154" s="216" t="s">
        <v>184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185</v>
      </c>
      <c r="AT154" s="225" t="s">
        <v>180</v>
      </c>
      <c r="AU154" s="225" t="s">
        <v>81</v>
      </c>
      <c r="AY154" s="19" t="s">
        <v>178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185</v>
      </c>
      <c r="BM154" s="225" t="s">
        <v>257</v>
      </c>
    </row>
    <row r="155" s="2" customFormat="1">
      <c r="A155" s="40"/>
      <c r="B155" s="41"/>
      <c r="C155" s="42"/>
      <c r="D155" s="227" t="s">
        <v>187</v>
      </c>
      <c r="E155" s="42"/>
      <c r="F155" s="228" t="s">
        <v>258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187</v>
      </c>
      <c r="AU155" s="19" t="s">
        <v>81</v>
      </c>
    </row>
    <row r="156" s="13" customFormat="1">
      <c r="A156" s="13"/>
      <c r="B156" s="232"/>
      <c r="C156" s="233"/>
      <c r="D156" s="234" t="s">
        <v>189</v>
      </c>
      <c r="E156" s="235" t="s">
        <v>19</v>
      </c>
      <c r="F156" s="236" t="s">
        <v>237</v>
      </c>
      <c r="G156" s="233"/>
      <c r="H156" s="237">
        <v>1401.0419999999999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189</v>
      </c>
      <c r="AU156" s="243" t="s">
        <v>81</v>
      </c>
      <c r="AV156" s="13" t="s">
        <v>81</v>
      </c>
      <c r="AW156" s="13" t="s">
        <v>33</v>
      </c>
      <c r="AX156" s="13" t="s">
        <v>79</v>
      </c>
      <c r="AY156" s="243" t="s">
        <v>178</v>
      </c>
    </row>
    <row r="157" s="2" customFormat="1" ht="24.15" customHeight="1">
      <c r="A157" s="40"/>
      <c r="B157" s="41"/>
      <c r="C157" s="214" t="s">
        <v>259</v>
      </c>
      <c r="D157" s="214" t="s">
        <v>180</v>
      </c>
      <c r="E157" s="215" t="s">
        <v>255</v>
      </c>
      <c r="F157" s="216" t="s">
        <v>256</v>
      </c>
      <c r="G157" s="217" t="s">
        <v>193</v>
      </c>
      <c r="H157" s="218">
        <v>1700.5419999999999</v>
      </c>
      <c r="I157" s="219"/>
      <c r="J157" s="220">
        <f>ROUND(I157*H157,2)</f>
        <v>0</v>
      </c>
      <c r="K157" s="216" t="s">
        <v>184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185</v>
      </c>
      <c r="AT157" s="225" t="s">
        <v>180</v>
      </c>
      <c r="AU157" s="225" t="s">
        <v>81</v>
      </c>
      <c r="AY157" s="19" t="s">
        <v>178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185</v>
      </c>
      <c r="BM157" s="225" t="s">
        <v>260</v>
      </c>
    </row>
    <row r="158" s="2" customFormat="1">
      <c r="A158" s="40"/>
      <c r="B158" s="41"/>
      <c r="C158" s="42"/>
      <c r="D158" s="227" t="s">
        <v>187</v>
      </c>
      <c r="E158" s="42"/>
      <c r="F158" s="228" t="s">
        <v>258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187</v>
      </c>
      <c r="AU158" s="19" t="s">
        <v>81</v>
      </c>
    </row>
    <row r="159" s="2" customFormat="1" ht="24.15" customHeight="1">
      <c r="A159" s="40"/>
      <c r="B159" s="41"/>
      <c r="C159" s="214" t="s">
        <v>261</v>
      </c>
      <c r="D159" s="214" t="s">
        <v>180</v>
      </c>
      <c r="E159" s="215" t="s">
        <v>262</v>
      </c>
      <c r="F159" s="216" t="s">
        <v>263</v>
      </c>
      <c r="G159" s="217" t="s">
        <v>193</v>
      </c>
      <c r="H159" s="218">
        <v>179.80000000000001</v>
      </c>
      <c r="I159" s="219"/>
      <c r="J159" s="220">
        <f>ROUND(I159*H159,2)</f>
        <v>0</v>
      </c>
      <c r="K159" s="216" t="s">
        <v>184</v>
      </c>
      <c r="L159" s="46"/>
      <c r="M159" s="221" t="s">
        <v>19</v>
      </c>
      <c r="N159" s="222" t="s">
        <v>42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185</v>
      </c>
      <c r="AT159" s="225" t="s">
        <v>180</v>
      </c>
      <c r="AU159" s="225" t="s">
        <v>81</v>
      </c>
      <c r="AY159" s="19" t="s">
        <v>178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185</v>
      </c>
      <c r="BM159" s="225" t="s">
        <v>264</v>
      </c>
    </row>
    <row r="160" s="2" customFormat="1">
      <c r="A160" s="40"/>
      <c r="B160" s="41"/>
      <c r="C160" s="42"/>
      <c r="D160" s="227" t="s">
        <v>187</v>
      </c>
      <c r="E160" s="42"/>
      <c r="F160" s="228" t="s">
        <v>265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187</v>
      </c>
      <c r="AU160" s="19" t="s">
        <v>81</v>
      </c>
    </row>
    <row r="161" s="15" customFormat="1">
      <c r="A161" s="15"/>
      <c r="B161" s="255"/>
      <c r="C161" s="256"/>
      <c r="D161" s="234" t="s">
        <v>189</v>
      </c>
      <c r="E161" s="257" t="s">
        <v>19</v>
      </c>
      <c r="F161" s="258" t="s">
        <v>243</v>
      </c>
      <c r="G161" s="256"/>
      <c r="H161" s="257" t="s">
        <v>19</v>
      </c>
      <c r="I161" s="259"/>
      <c r="J161" s="256"/>
      <c r="K161" s="256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189</v>
      </c>
      <c r="AU161" s="264" t="s">
        <v>81</v>
      </c>
      <c r="AV161" s="15" t="s">
        <v>79</v>
      </c>
      <c r="AW161" s="15" t="s">
        <v>33</v>
      </c>
      <c r="AX161" s="15" t="s">
        <v>71</v>
      </c>
      <c r="AY161" s="264" t="s">
        <v>178</v>
      </c>
    </row>
    <row r="162" s="13" customFormat="1">
      <c r="A162" s="13"/>
      <c r="B162" s="232"/>
      <c r="C162" s="233"/>
      <c r="D162" s="234" t="s">
        <v>189</v>
      </c>
      <c r="E162" s="235" t="s">
        <v>19</v>
      </c>
      <c r="F162" s="236" t="s">
        <v>244</v>
      </c>
      <c r="G162" s="233"/>
      <c r="H162" s="237">
        <v>74.349999999999994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189</v>
      </c>
      <c r="AU162" s="243" t="s">
        <v>81</v>
      </c>
      <c r="AV162" s="13" t="s">
        <v>81</v>
      </c>
      <c r="AW162" s="13" t="s">
        <v>33</v>
      </c>
      <c r="AX162" s="13" t="s">
        <v>71</v>
      </c>
      <c r="AY162" s="243" t="s">
        <v>178</v>
      </c>
    </row>
    <row r="163" s="13" customFormat="1">
      <c r="A163" s="13"/>
      <c r="B163" s="232"/>
      <c r="C163" s="233"/>
      <c r="D163" s="234" t="s">
        <v>189</v>
      </c>
      <c r="E163" s="235" t="s">
        <v>19</v>
      </c>
      <c r="F163" s="236" t="s">
        <v>245</v>
      </c>
      <c r="G163" s="233"/>
      <c r="H163" s="237">
        <v>105.45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189</v>
      </c>
      <c r="AU163" s="243" t="s">
        <v>81</v>
      </c>
      <c r="AV163" s="13" t="s">
        <v>81</v>
      </c>
      <c r="AW163" s="13" t="s">
        <v>33</v>
      </c>
      <c r="AX163" s="13" t="s">
        <v>71</v>
      </c>
      <c r="AY163" s="243" t="s">
        <v>178</v>
      </c>
    </row>
    <row r="164" s="14" customFormat="1">
      <c r="A164" s="14"/>
      <c r="B164" s="244"/>
      <c r="C164" s="245"/>
      <c r="D164" s="234" t="s">
        <v>189</v>
      </c>
      <c r="E164" s="246" t="s">
        <v>19</v>
      </c>
      <c r="F164" s="247" t="s">
        <v>214</v>
      </c>
      <c r="G164" s="245"/>
      <c r="H164" s="248">
        <v>179.80000000000001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189</v>
      </c>
      <c r="AU164" s="254" t="s">
        <v>81</v>
      </c>
      <c r="AV164" s="14" t="s">
        <v>185</v>
      </c>
      <c r="AW164" s="14" t="s">
        <v>33</v>
      </c>
      <c r="AX164" s="14" t="s">
        <v>79</v>
      </c>
      <c r="AY164" s="254" t="s">
        <v>178</v>
      </c>
    </row>
    <row r="165" s="2" customFormat="1" ht="21.75" customHeight="1">
      <c r="A165" s="40"/>
      <c r="B165" s="41"/>
      <c r="C165" s="214" t="s">
        <v>266</v>
      </c>
      <c r="D165" s="214" t="s">
        <v>180</v>
      </c>
      <c r="E165" s="215" t="s">
        <v>267</v>
      </c>
      <c r="F165" s="216" t="s">
        <v>268</v>
      </c>
      <c r="G165" s="217" t="s">
        <v>183</v>
      </c>
      <c r="H165" s="218">
        <v>798</v>
      </c>
      <c r="I165" s="219"/>
      <c r="J165" s="220">
        <f>ROUND(I165*H165,2)</f>
        <v>0</v>
      </c>
      <c r="K165" s="216" t="s">
        <v>184</v>
      </c>
      <c r="L165" s="46"/>
      <c r="M165" s="221" t="s">
        <v>19</v>
      </c>
      <c r="N165" s="222" t="s">
        <v>42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185</v>
      </c>
      <c r="AT165" s="225" t="s">
        <v>180</v>
      </c>
      <c r="AU165" s="225" t="s">
        <v>81</v>
      </c>
      <c r="AY165" s="19" t="s">
        <v>178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185</v>
      </c>
      <c r="BM165" s="225" t="s">
        <v>269</v>
      </c>
    </row>
    <row r="166" s="2" customFormat="1">
      <c r="A166" s="40"/>
      <c r="B166" s="41"/>
      <c r="C166" s="42"/>
      <c r="D166" s="227" t="s">
        <v>187</v>
      </c>
      <c r="E166" s="42"/>
      <c r="F166" s="228" t="s">
        <v>270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187</v>
      </c>
      <c r="AU166" s="19" t="s">
        <v>81</v>
      </c>
    </row>
    <row r="167" s="13" customFormat="1">
      <c r="A167" s="13"/>
      <c r="B167" s="232"/>
      <c r="C167" s="233"/>
      <c r="D167" s="234" t="s">
        <v>189</v>
      </c>
      <c r="E167" s="235" t="s">
        <v>19</v>
      </c>
      <c r="F167" s="236" t="s">
        <v>190</v>
      </c>
      <c r="G167" s="233"/>
      <c r="H167" s="237">
        <v>798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189</v>
      </c>
      <c r="AU167" s="243" t="s">
        <v>81</v>
      </c>
      <c r="AV167" s="13" t="s">
        <v>81</v>
      </c>
      <c r="AW167" s="13" t="s">
        <v>33</v>
      </c>
      <c r="AX167" s="13" t="s">
        <v>79</v>
      </c>
      <c r="AY167" s="243" t="s">
        <v>178</v>
      </c>
    </row>
    <row r="168" s="12" customFormat="1" ht="22.8" customHeight="1">
      <c r="A168" s="12"/>
      <c r="B168" s="198"/>
      <c r="C168" s="199"/>
      <c r="D168" s="200" t="s">
        <v>70</v>
      </c>
      <c r="E168" s="212" t="s">
        <v>81</v>
      </c>
      <c r="F168" s="212" t="s">
        <v>271</v>
      </c>
      <c r="G168" s="199"/>
      <c r="H168" s="199"/>
      <c r="I168" s="202"/>
      <c r="J168" s="213">
        <f>BK168</f>
        <v>0</v>
      </c>
      <c r="K168" s="199"/>
      <c r="L168" s="204"/>
      <c r="M168" s="205"/>
      <c r="N168" s="206"/>
      <c r="O168" s="206"/>
      <c r="P168" s="207">
        <f>SUM(P169:P256)</f>
        <v>0</v>
      </c>
      <c r="Q168" s="206"/>
      <c r="R168" s="207">
        <f>SUM(R169:R256)</f>
        <v>439.26953796999999</v>
      </c>
      <c r="S168" s="206"/>
      <c r="T168" s="208">
        <f>SUM(T169:T256)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9" t="s">
        <v>79</v>
      </c>
      <c r="AT168" s="210" t="s">
        <v>70</v>
      </c>
      <c r="AU168" s="210" t="s">
        <v>79</v>
      </c>
      <c r="AY168" s="209" t="s">
        <v>178</v>
      </c>
      <c r="BK168" s="211">
        <f>SUM(BK169:BK256)</f>
        <v>0</v>
      </c>
    </row>
    <row r="169" s="2" customFormat="1" ht="37.8" customHeight="1">
      <c r="A169" s="40"/>
      <c r="B169" s="41"/>
      <c r="C169" s="214" t="s">
        <v>272</v>
      </c>
      <c r="D169" s="214" t="s">
        <v>180</v>
      </c>
      <c r="E169" s="215" t="s">
        <v>273</v>
      </c>
      <c r="F169" s="216" t="s">
        <v>274</v>
      </c>
      <c r="G169" s="217" t="s">
        <v>275</v>
      </c>
      <c r="H169" s="218">
        <v>50</v>
      </c>
      <c r="I169" s="219"/>
      <c r="J169" s="220">
        <f>ROUND(I169*H169,2)</f>
        <v>0</v>
      </c>
      <c r="K169" s="216" t="s">
        <v>184</v>
      </c>
      <c r="L169" s="46"/>
      <c r="M169" s="221" t="s">
        <v>19</v>
      </c>
      <c r="N169" s="222" t="s">
        <v>42</v>
      </c>
      <c r="O169" s="86"/>
      <c r="P169" s="223">
        <f>O169*H169</f>
        <v>0</v>
      </c>
      <c r="Q169" s="223">
        <v>0.2044</v>
      </c>
      <c r="R169" s="223">
        <f>Q169*H169</f>
        <v>10.220000000000001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185</v>
      </c>
      <c r="AT169" s="225" t="s">
        <v>180</v>
      </c>
      <c r="AU169" s="225" t="s">
        <v>81</v>
      </c>
      <c r="AY169" s="19" t="s">
        <v>178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185</v>
      </c>
      <c r="BM169" s="225" t="s">
        <v>276</v>
      </c>
    </row>
    <row r="170" s="2" customFormat="1">
      <c r="A170" s="40"/>
      <c r="B170" s="41"/>
      <c r="C170" s="42"/>
      <c r="D170" s="227" t="s">
        <v>187</v>
      </c>
      <c r="E170" s="42"/>
      <c r="F170" s="228" t="s">
        <v>277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187</v>
      </c>
      <c r="AU170" s="19" t="s">
        <v>81</v>
      </c>
    </row>
    <row r="171" s="13" customFormat="1">
      <c r="A171" s="13"/>
      <c r="B171" s="232"/>
      <c r="C171" s="233"/>
      <c r="D171" s="234" t="s">
        <v>189</v>
      </c>
      <c r="E171" s="235" t="s">
        <v>19</v>
      </c>
      <c r="F171" s="236" t="s">
        <v>278</v>
      </c>
      <c r="G171" s="233"/>
      <c r="H171" s="237">
        <v>50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189</v>
      </c>
      <c r="AU171" s="243" t="s">
        <v>81</v>
      </c>
      <c r="AV171" s="13" t="s">
        <v>81</v>
      </c>
      <c r="AW171" s="13" t="s">
        <v>33</v>
      </c>
      <c r="AX171" s="13" t="s">
        <v>79</v>
      </c>
      <c r="AY171" s="243" t="s">
        <v>178</v>
      </c>
    </row>
    <row r="172" s="2" customFormat="1" ht="24.15" customHeight="1">
      <c r="A172" s="40"/>
      <c r="B172" s="41"/>
      <c r="C172" s="214" t="s">
        <v>279</v>
      </c>
      <c r="D172" s="214" t="s">
        <v>180</v>
      </c>
      <c r="E172" s="215" t="s">
        <v>280</v>
      </c>
      <c r="F172" s="216" t="s">
        <v>281</v>
      </c>
      <c r="G172" s="217" t="s">
        <v>275</v>
      </c>
      <c r="H172" s="218">
        <v>62</v>
      </c>
      <c r="I172" s="219"/>
      <c r="J172" s="220">
        <f>ROUND(I172*H172,2)</f>
        <v>0</v>
      </c>
      <c r="K172" s="216" t="s">
        <v>184</v>
      </c>
      <c r="L172" s="46"/>
      <c r="M172" s="221" t="s">
        <v>19</v>
      </c>
      <c r="N172" s="222" t="s">
        <v>42</v>
      </c>
      <c r="O172" s="86"/>
      <c r="P172" s="223">
        <f>O172*H172</f>
        <v>0</v>
      </c>
      <c r="Q172" s="223">
        <v>0.00050000000000000001</v>
      </c>
      <c r="R172" s="223">
        <f>Q172*H172</f>
        <v>0.031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185</v>
      </c>
      <c r="AT172" s="225" t="s">
        <v>180</v>
      </c>
      <c r="AU172" s="225" t="s">
        <v>81</v>
      </c>
      <c r="AY172" s="19" t="s">
        <v>178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185</v>
      </c>
      <c r="BM172" s="225" t="s">
        <v>282</v>
      </c>
    </row>
    <row r="173" s="2" customFormat="1">
      <c r="A173" s="40"/>
      <c r="B173" s="41"/>
      <c r="C173" s="42"/>
      <c r="D173" s="227" t="s">
        <v>187</v>
      </c>
      <c r="E173" s="42"/>
      <c r="F173" s="228" t="s">
        <v>283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187</v>
      </c>
      <c r="AU173" s="19" t="s">
        <v>81</v>
      </c>
    </row>
    <row r="174" s="13" customFormat="1">
      <c r="A174" s="13"/>
      <c r="B174" s="232"/>
      <c r="C174" s="233"/>
      <c r="D174" s="234" t="s">
        <v>189</v>
      </c>
      <c r="E174" s="235" t="s">
        <v>19</v>
      </c>
      <c r="F174" s="236" t="s">
        <v>284</v>
      </c>
      <c r="G174" s="233"/>
      <c r="H174" s="237">
        <v>62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189</v>
      </c>
      <c r="AU174" s="243" t="s">
        <v>81</v>
      </c>
      <c r="AV174" s="13" t="s">
        <v>81</v>
      </c>
      <c r="AW174" s="13" t="s">
        <v>33</v>
      </c>
      <c r="AX174" s="13" t="s">
        <v>79</v>
      </c>
      <c r="AY174" s="243" t="s">
        <v>178</v>
      </c>
    </row>
    <row r="175" s="2" customFormat="1" ht="24.15" customHeight="1">
      <c r="A175" s="40"/>
      <c r="B175" s="41"/>
      <c r="C175" s="214" t="s">
        <v>285</v>
      </c>
      <c r="D175" s="214" t="s">
        <v>180</v>
      </c>
      <c r="E175" s="215" t="s">
        <v>286</v>
      </c>
      <c r="F175" s="216" t="s">
        <v>287</v>
      </c>
      <c r="G175" s="217" t="s">
        <v>275</v>
      </c>
      <c r="H175" s="218">
        <v>10</v>
      </c>
      <c r="I175" s="219"/>
      <c r="J175" s="220">
        <f>ROUND(I175*H175,2)</f>
        <v>0</v>
      </c>
      <c r="K175" s="216" t="s">
        <v>184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0.0035799999999999998</v>
      </c>
      <c r="R175" s="223">
        <f>Q175*H175</f>
        <v>0.035799999999999998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185</v>
      </c>
      <c r="AT175" s="225" t="s">
        <v>180</v>
      </c>
      <c r="AU175" s="225" t="s">
        <v>81</v>
      </c>
      <c r="AY175" s="19" t="s">
        <v>178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185</v>
      </c>
      <c r="BM175" s="225" t="s">
        <v>288</v>
      </c>
    </row>
    <row r="176" s="2" customFormat="1">
      <c r="A176" s="40"/>
      <c r="B176" s="41"/>
      <c r="C176" s="42"/>
      <c r="D176" s="227" t="s">
        <v>187</v>
      </c>
      <c r="E176" s="42"/>
      <c r="F176" s="228" t="s">
        <v>289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187</v>
      </c>
      <c r="AU176" s="19" t="s">
        <v>81</v>
      </c>
    </row>
    <row r="177" s="13" customFormat="1">
      <c r="A177" s="13"/>
      <c r="B177" s="232"/>
      <c r="C177" s="233"/>
      <c r="D177" s="234" t="s">
        <v>189</v>
      </c>
      <c r="E177" s="235" t="s">
        <v>19</v>
      </c>
      <c r="F177" s="236" t="s">
        <v>290</v>
      </c>
      <c r="G177" s="233"/>
      <c r="H177" s="237">
        <v>10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189</v>
      </c>
      <c r="AU177" s="243" t="s">
        <v>81</v>
      </c>
      <c r="AV177" s="13" t="s">
        <v>81</v>
      </c>
      <c r="AW177" s="13" t="s">
        <v>33</v>
      </c>
      <c r="AX177" s="13" t="s">
        <v>79</v>
      </c>
      <c r="AY177" s="243" t="s">
        <v>178</v>
      </c>
    </row>
    <row r="178" s="2" customFormat="1" ht="16.5" customHeight="1">
      <c r="A178" s="40"/>
      <c r="B178" s="41"/>
      <c r="C178" s="214" t="s">
        <v>291</v>
      </c>
      <c r="D178" s="214" t="s">
        <v>180</v>
      </c>
      <c r="E178" s="215" t="s">
        <v>292</v>
      </c>
      <c r="F178" s="216" t="s">
        <v>293</v>
      </c>
      <c r="G178" s="217" t="s">
        <v>193</v>
      </c>
      <c r="H178" s="218">
        <v>1.6339999999999999</v>
      </c>
      <c r="I178" s="219"/>
      <c r="J178" s="220">
        <f>ROUND(I178*H178,2)</f>
        <v>0</v>
      </c>
      <c r="K178" s="216" t="s">
        <v>184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2.1600000000000001</v>
      </c>
      <c r="R178" s="223">
        <f>Q178*H178</f>
        <v>3.5294400000000001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185</v>
      </c>
      <c r="AT178" s="225" t="s">
        <v>180</v>
      </c>
      <c r="AU178" s="225" t="s">
        <v>81</v>
      </c>
      <c r="AY178" s="19" t="s">
        <v>178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185</v>
      </c>
      <c r="BM178" s="225" t="s">
        <v>294</v>
      </c>
    </row>
    <row r="179" s="2" customFormat="1">
      <c r="A179" s="40"/>
      <c r="B179" s="41"/>
      <c r="C179" s="42"/>
      <c r="D179" s="227" t="s">
        <v>187</v>
      </c>
      <c r="E179" s="42"/>
      <c r="F179" s="228" t="s">
        <v>295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187</v>
      </c>
      <c r="AU179" s="19" t="s">
        <v>81</v>
      </c>
    </row>
    <row r="180" s="13" customFormat="1">
      <c r="A180" s="13"/>
      <c r="B180" s="232"/>
      <c r="C180" s="233"/>
      <c r="D180" s="234" t="s">
        <v>189</v>
      </c>
      <c r="E180" s="235" t="s">
        <v>19</v>
      </c>
      <c r="F180" s="236" t="s">
        <v>296</v>
      </c>
      <c r="G180" s="233"/>
      <c r="H180" s="237">
        <v>1.6339999999999999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189</v>
      </c>
      <c r="AU180" s="243" t="s">
        <v>81</v>
      </c>
      <c r="AV180" s="13" t="s">
        <v>81</v>
      </c>
      <c r="AW180" s="13" t="s">
        <v>33</v>
      </c>
      <c r="AX180" s="13" t="s">
        <v>79</v>
      </c>
      <c r="AY180" s="243" t="s">
        <v>178</v>
      </c>
    </row>
    <row r="181" s="2" customFormat="1" ht="16.5" customHeight="1">
      <c r="A181" s="40"/>
      <c r="B181" s="41"/>
      <c r="C181" s="214" t="s">
        <v>297</v>
      </c>
      <c r="D181" s="214" t="s">
        <v>180</v>
      </c>
      <c r="E181" s="215" t="s">
        <v>292</v>
      </c>
      <c r="F181" s="216" t="s">
        <v>293</v>
      </c>
      <c r="G181" s="217" t="s">
        <v>193</v>
      </c>
      <c r="H181" s="218">
        <v>3.2669999999999999</v>
      </c>
      <c r="I181" s="219"/>
      <c r="J181" s="220">
        <f>ROUND(I181*H181,2)</f>
        <v>0</v>
      </c>
      <c r="K181" s="216" t="s">
        <v>184</v>
      </c>
      <c r="L181" s="46"/>
      <c r="M181" s="221" t="s">
        <v>19</v>
      </c>
      <c r="N181" s="222" t="s">
        <v>42</v>
      </c>
      <c r="O181" s="86"/>
      <c r="P181" s="223">
        <f>O181*H181</f>
        <v>0</v>
      </c>
      <c r="Q181" s="223">
        <v>2.1600000000000001</v>
      </c>
      <c r="R181" s="223">
        <f>Q181*H181</f>
        <v>7.0567200000000003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185</v>
      </c>
      <c r="AT181" s="225" t="s">
        <v>180</v>
      </c>
      <c r="AU181" s="225" t="s">
        <v>81</v>
      </c>
      <c r="AY181" s="19" t="s">
        <v>178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185</v>
      </c>
      <c r="BM181" s="225" t="s">
        <v>298</v>
      </c>
    </row>
    <row r="182" s="2" customFormat="1">
      <c r="A182" s="40"/>
      <c r="B182" s="41"/>
      <c r="C182" s="42"/>
      <c r="D182" s="227" t="s">
        <v>187</v>
      </c>
      <c r="E182" s="42"/>
      <c r="F182" s="228" t="s">
        <v>295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187</v>
      </c>
      <c r="AU182" s="19" t="s">
        <v>81</v>
      </c>
    </row>
    <row r="183" s="13" customFormat="1">
      <c r="A183" s="13"/>
      <c r="B183" s="232"/>
      <c r="C183" s="233"/>
      <c r="D183" s="234" t="s">
        <v>189</v>
      </c>
      <c r="E183" s="235" t="s">
        <v>19</v>
      </c>
      <c r="F183" s="236" t="s">
        <v>299</v>
      </c>
      <c r="G183" s="233"/>
      <c r="H183" s="237">
        <v>3.2669999999999999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189</v>
      </c>
      <c r="AU183" s="243" t="s">
        <v>81</v>
      </c>
      <c r="AV183" s="13" t="s">
        <v>81</v>
      </c>
      <c r="AW183" s="13" t="s">
        <v>33</v>
      </c>
      <c r="AX183" s="13" t="s">
        <v>79</v>
      </c>
      <c r="AY183" s="243" t="s">
        <v>178</v>
      </c>
    </row>
    <row r="184" s="2" customFormat="1" ht="16.5" customHeight="1">
      <c r="A184" s="40"/>
      <c r="B184" s="41"/>
      <c r="C184" s="214" t="s">
        <v>7</v>
      </c>
      <c r="D184" s="214" t="s">
        <v>180</v>
      </c>
      <c r="E184" s="215" t="s">
        <v>292</v>
      </c>
      <c r="F184" s="216" t="s">
        <v>293</v>
      </c>
      <c r="G184" s="217" t="s">
        <v>193</v>
      </c>
      <c r="H184" s="218">
        <v>66.599000000000004</v>
      </c>
      <c r="I184" s="219"/>
      <c r="J184" s="220">
        <f>ROUND(I184*H184,2)</f>
        <v>0</v>
      </c>
      <c r="K184" s="216" t="s">
        <v>184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2.1600000000000001</v>
      </c>
      <c r="R184" s="223">
        <f>Q184*H184</f>
        <v>143.85384000000002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185</v>
      </c>
      <c r="AT184" s="225" t="s">
        <v>180</v>
      </c>
      <c r="AU184" s="225" t="s">
        <v>81</v>
      </c>
      <c r="AY184" s="19" t="s">
        <v>178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185</v>
      </c>
      <c r="BM184" s="225" t="s">
        <v>300</v>
      </c>
    </row>
    <row r="185" s="2" customFormat="1">
      <c r="A185" s="40"/>
      <c r="B185" s="41"/>
      <c r="C185" s="42"/>
      <c r="D185" s="227" t="s">
        <v>187</v>
      </c>
      <c r="E185" s="42"/>
      <c r="F185" s="228" t="s">
        <v>295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187</v>
      </c>
      <c r="AU185" s="19" t="s">
        <v>81</v>
      </c>
    </row>
    <row r="186" s="13" customFormat="1">
      <c r="A186" s="13"/>
      <c r="B186" s="232"/>
      <c r="C186" s="233"/>
      <c r="D186" s="234" t="s">
        <v>189</v>
      </c>
      <c r="E186" s="235" t="s">
        <v>19</v>
      </c>
      <c r="F186" s="236" t="s">
        <v>301</v>
      </c>
      <c r="G186" s="233"/>
      <c r="H186" s="237">
        <v>22.850000000000001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189</v>
      </c>
      <c r="AU186" s="243" t="s">
        <v>81</v>
      </c>
      <c r="AV186" s="13" t="s">
        <v>81</v>
      </c>
      <c r="AW186" s="13" t="s">
        <v>33</v>
      </c>
      <c r="AX186" s="13" t="s">
        <v>71</v>
      </c>
      <c r="AY186" s="243" t="s">
        <v>178</v>
      </c>
    </row>
    <row r="187" s="13" customFormat="1">
      <c r="A187" s="13"/>
      <c r="B187" s="232"/>
      <c r="C187" s="233"/>
      <c r="D187" s="234" t="s">
        <v>189</v>
      </c>
      <c r="E187" s="235" t="s">
        <v>19</v>
      </c>
      <c r="F187" s="236" t="s">
        <v>302</v>
      </c>
      <c r="G187" s="233"/>
      <c r="H187" s="237">
        <v>34.274999999999999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189</v>
      </c>
      <c r="AU187" s="243" t="s">
        <v>81</v>
      </c>
      <c r="AV187" s="13" t="s">
        <v>81</v>
      </c>
      <c r="AW187" s="13" t="s">
        <v>33</v>
      </c>
      <c r="AX187" s="13" t="s">
        <v>71</v>
      </c>
      <c r="AY187" s="243" t="s">
        <v>178</v>
      </c>
    </row>
    <row r="188" s="13" customFormat="1">
      <c r="A188" s="13"/>
      <c r="B188" s="232"/>
      <c r="C188" s="233"/>
      <c r="D188" s="234" t="s">
        <v>189</v>
      </c>
      <c r="E188" s="235" t="s">
        <v>19</v>
      </c>
      <c r="F188" s="236" t="s">
        <v>303</v>
      </c>
      <c r="G188" s="233"/>
      <c r="H188" s="237">
        <v>9.4740000000000002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189</v>
      </c>
      <c r="AU188" s="243" t="s">
        <v>81</v>
      </c>
      <c r="AV188" s="13" t="s">
        <v>81</v>
      </c>
      <c r="AW188" s="13" t="s">
        <v>33</v>
      </c>
      <c r="AX188" s="13" t="s">
        <v>71</v>
      </c>
      <c r="AY188" s="243" t="s">
        <v>178</v>
      </c>
    </row>
    <row r="189" s="14" customFormat="1">
      <c r="A189" s="14"/>
      <c r="B189" s="244"/>
      <c r="C189" s="245"/>
      <c r="D189" s="234" t="s">
        <v>189</v>
      </c>
      <c r="E189" s="246" t="s">
        <v>19</v>
      </c>
      <c r="F189" s="247" t="s">
        <v>214</v>
      </c>
      <c r="G189" s="245"/>
      <c r="H189" s="248">
        <v>66.599000000000004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189</v>
      </c>
      <c r="AU189" s="254" t="s">
        <v>81</v>
      </c>
      <c r="AV189" s="14" t="s">
        <v>185</v>
      </c>
      <c r="AW189" s="14" t="s">
        <v>33</v>
      </c>
      <c r="AX189" s="14" t="s">
        <v>79</v>
      </c>
      <c r="AY189" s="254" t="s">
        <v>178</v>
      </c>
    </row>
    <row r="190" s="2" customFormat="1" ht="21.75" customHeight="1">
      <c r="A190" s="40"/>
      <c r="B190" s="41"/>
      <c r="C190" s="214" t="s">
        <v>304</v>
      </c>
      <c r="D190" s="214" t="s">
        <v>180</v>
      </c>
      <c r="E190" s="215" t="s">
        <v>305</v>
      </c>
      <c r="F190" s="216" t="s">
        <v>306</v>
      </c>
      <c r="G190" s="217" t="s">
        <v>193</v>
      </c>
      <c r="H190" s="218">
        <v>40.671999999999997</v>
      </c>
      <c r="I190" s="219"/>
      <c r="J190" s="220">
        <f>ROUND(I190*H190,2)</f>
        <v>0</v>
      </c>
      <c r="K190" s="216" t="s">
        <v>184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2.5018699999999998</v>
      </c>
      <c r="R190" s="223">
        <f>Q190*H190</f>
        <v>101.75605663999998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185</v>
      </c>
      <c r="AT190" s="225" t="s">
        <v>180</v>
      </c>
      <c r="AU190" s="225" t="s">
        <v>81</v>
      </c>
      <c r="AY190" s="19" t="s">
        <v>178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185</v>
      </c>
      <c r="BM190" s="225" t="s">
        <v>307</v>
      </c>
    </row>
    <row r="191" s="2" customFormat="1">
      <c r="A191" s="40"/>
      <c r="B191" s="41"/>
      <c r="C191" s="42"/>
      <c r="D191" s="227" t="s">
        <v>187</v>
      </c>
      <c r="E191" s="42"/>
      <c r="F191" s="228" t="s">
        <v>308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187</v>
      </c>
      <c r="AU191" s="19" t="s">
        <v>81</v>
      </c>
    </row>
    <row r="192" s="13" customFormat="1">
      <c r="A192" s="13"/>
      <c r="B192" s="232"/>
      <c r="C192" s="233"/>
      <c r="D192" s="234" t="s">
        <v>189</v>
      </c>
      <c r="E192" s="235" t="s">
        <v>19</v>
      </c>
      <c r="F192" s="236" t="s">
        <v>309</v>
      </c>
      <c r="G192" s="233"/>
      <c r="H192" s="237">
        <v>40.671999999999997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189</v>
      </c>
      <c r="AU192" s="243" t="s">
        <v>81</v>
      </c>
      <c r="AV192" s="13" t="s">
        <v>81</v>
      </c>
      <c r="AW192" s="13" t="s">
        <v>33</v>
      </c>
      <c r="AX192" s="13" t="s">
        <v>79</v>
      </c>
      <c r="AY192" s="243" t="s">
        <v>178</v>
      </c>
    </row>
    <row r="193" s="2" customFormat="1" ht="16.5" customHeight="1">
      <c r="A193" s="40"/>
      <c r="B193" s="41"/>
      <c r="C193" s="214" t="s">
        <v>310</v>
      </c>
      <c r="D193" s="214" t="s">
        <v>180</v>
      </c>
      <c r="E193" s="215" t="s">
        <v>311</v>
      </c>
      <c r="F193" s="216" t="s">
        <v>312</v>
      </c>
      <c r="G193" s="217" t="s">
        <v>183</v>
      </c>
      <c r="H193" s="218">
        <v>13.76</v>
      </c>
      <c r="I193" s="219"/>
      <c r="J193" s="220">
        <f>ROUND(I193*H193,2)</f>
        <v>0</v>
      </c>
      <c r="K193" s="216" t="s">
        <v>184</v>
      </c>
      <c r="L193" s="46"/>
      <c r="M193" s="221" t="s">
        <v>19</v>
      </c>
      <c r="N193" s="222" t="s">
        <v>42</v>
      </c>
      <c r="O193" s="86"/>
      <c r="P193" s="223">
        <f>O193*H193</f>
        <v>0</v>
      </c>
      <c r="Q193" s="223">
        <v>0.0029399999999999999</v>
      </c>
      <c r="R193" s="223">
        <f>Q193*H193</f>
        <v>0.040454400000000001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185</v>
      </c>
      <c r="AT193" s="225" t="s">
        <v>180</v>
      </c>
      <c r="AU193" s="225" t="s">
        <v>81</v>
      </c>
      <c r="AY193" s="19" t="s">
        <v>178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185</v>
      </c>
      <c r="BM193" s="225" t="s">
        <v>313</v>
      </c>
    </row>
    <row r="194" s="2" customFormat="1">
      <c r="A194" s="40"/>
      <c r="B194" s="41"/>
      <c r="C194" s="42"/>
      <c r="D194" s="227" t="s">
        <v>187</v>
      </c>
      <c r="E194" s="42"/>
      <c r="F194" s="228" t="s">
        <v>314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187</v>
      </c>
      <c r="AU194" s="19" t="s">
        <v>81</v>
      </c>
    </row>
    <row r="195" s="13" customFormat="1">
      <c r="A195" s="13"/>
      <c r="B195" s="232"/>
      <c r="C195" s="233"/>
      <c r="D195" s="234" t="s">
        <v>189</v>
      </c>
      <c r="E195" s="235" t="s">
        <v>19</v>
      </c>
      <c r="F195" s="236" t="s">
        <v>315</v>
      </c>
      <c r="G195" s="233"/>
      <c r="H195" s="237">
        <v>13.76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189</v>
      </c>
      <c r="AU195" s="243" t="s">
        <v>81</v>
      </c>
      <c r="AV195" s="13" t="s">
        <v>81</v>
      </c>
      <c r="AW195" s="13" t="s">
        <v>33</v>
      </c>
      <c r="AX195" s="13" t="s">
        <v>79</v>
      </c>
      <c r="AY195" s="243" t="s">
        <v>178</v>
      </c>
    </row>
    <row r="196" s="2" customFormat="1" ht="16.5" customHeight="1">
      <c r="A196" s="40"/>
      <c r="B196" s="41"/>
      <c r="C196" s="214" t="s">
        <v>316</v>
      </c>
      <c r="D196" s="214" t="s">
        <v>180</v>
      </c>
      <c r="E196" s="215" t="s">
        <v>317</v>
      </c>
      <c r="F196" s="216" t="s">
        <v>318</v>
      </c>
      <c r="G196" s="217" t="s">
        <v>183</v>
      </c>
      <c r="H196" s="218">
        <v>13.76</v>
      </c>
      <c r="I196" s="219"/>
      <c r="J196" s="220">
        <f>ROUND(I196*H196,2)</f>
        <v>0</v>
      </c>
      <c r="K196" s="216" t="s">
        <v>184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185</v>
      </c>
      <c r="AT196" s="225" t="s">
        <v>180</v>
      </c>
      <c r="AU196" s="225" t="s">
        <v>81</v>
      </c>
      <c r="AY196" s="19" t="s">
        <v>178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185</v>
      </c>
      <c r="BM196" s="225" t="s">
        <v>319</v>
      </c>
    </row>
    <row r="197" s="2" customFormat="1">
      <c r="A197" s="40"/>
      <c r="B197" s="41"/>
      <c r="C197" s="42"/>
      <c r="D197" s="227" t="s">
        <v>187</v>
      </c>
      <c r="E197" s="42"/>
      <c r="F197" s="228" t="s">
        <v>320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187</v>
      </c>
      <c r="AU197" s="19" t="s">
        <v>81</v>
      </c>
    </row>
    <row r="198" s="2" customFormat="1" ht="16.5" customHeight="1">
      <c r="A198" s="40"/>
      <c r="B198" s="41"/>
      <c r="C198" s="214" t="s">
        <v>321</v>
      </c>
      <c r="D198" s="214" t="s">
        <v>180</v>
      </c>
      <c r="E198" s="215" t="s">
        <v>322</v>
      </c>
      <c r="F198" s="216" t="s">
        <v>323</v>
      </c>
      <c r="G198" s="217" t="s">
        <v>251</v>
      </c>
      <c r="H198" s="218">
        <v>1.373</v>
      </c>
      <c r="I198" s="219"/>
      <c r="J198" s="220">
        <f>ROUND(I198*H198,2)</f>
        <v>0</v>
      </c>
      <c r="K198" s="216" t="s">
        <v>184</v>
      </c>
      <c r="L198" s="46"/>
      <c r="M198" s="221" t="s">
        <v>19</v>
      </c>
      <c r="N198" s="222" t="s">
        <v>42</v>
      </c>
      <c r="O198" s="86"/>
      <c r="P198" s="223">
        <f>O198*H198</f>
        <v>0</v>
      </c>
      <c r="Q198" s="223">
        <v>1.0606199999999999</v>
      </c>
      <c r="R198" s="223">
        <f>Q198*H198</f>
        <v>1.4562312599999998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185</v>
      </c>
      <c r="AT198" s="225" t="s">
        <v>180</v>
      </c>
      <c r="AU198" s="225" t="s">
        <v>81</v>
      </c>
      <c r="AY198" s="19" t="s">
        <v>178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185</v>
      </c>
      <c r="BM198" s="225" t="s">
        <v>324</v>
      </c>
    </row>
    <row r="199" s="2" customFormat="1">
      <c r="A199" s="40"/>
      <c r="B199" s="41"/>
      <c r="C199" s="42"/>
      <c r="D199" s="227" t="s">
        <v>187</v>
      </c>
      <c r="E199" s="42"/>
      <c r="F199" s="228" t="s">
        <v>325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187</v>
      </c>
      <c r="AU199" s="19" t="s">
        <v>81</v>
      </c>
    </row>
    <row r="200" s="15" customFormat="1">
      <c r="A200" s="15"/>
      <c r="B200" s="255"/>
      <c r="C200" s="256"/>
      <c r="D200" s="234" t="s">
        <v>189</v>
      </c>
      <c r="E200" s="257" t="s">
        <v>19</v>
      </c>
      <c r="F200" s="258" t="s">
        <v>326</v>
      </c>
      <c r="G200" s="256"/>
      <c r="H200" s="257" t="s">
        <v>19</v>
      </c>
      <c r="I200" s="259"/>
      <c r="J200" s="256"/>
      <c r="K200" s="256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189</v>
      </c>
      <c r="AU200" s="264" t="s">
        <v>81</v>
      </c>
      <c r="AV200" s="15" t="s">
        <v>79</v>
      </c>
      <c r="AW200" s="15" t="s">
        <v>33</v>
      </c>
      <c r="AX200" s="15" t="s">
        <v>71</v>
      </c>
      <c r="AY200" s="264" t="s">
        <v>178</v>
      </c>
    </row>
    <row r="201" s="13" customFormat="1">
      <c r="A201" s="13"/>
      <c r="B201" s="232"/>
      <c r="C201" s="233"/>
      <c r="D201" s="234" t="s">
        <v>189</v>
      </c>
      <c r="E201" s="235" t="s">
        <v>19</v>
      </c>
      <c r="F201" s="236" t="s">
        <v>327</v>
      </c>
      <c r="G201" s="233"/>
      <c r="H201" s="237">
        <v>1.373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189</v>
      </c>
      <c r="AU201" s="243" t="s">
        <v>81</v>
      </c>
      <c r="AV201" s="13" t="s">
        <v>81</v>
      </c>
      <c r="AW201" s="13" t="s">
        <v>33</v>
      </c>
      <c r="AX201" s="13" t="s">
        <v>79</v>
      </c>
      <c r="AY201" s="243" t="s">
        <v>178</v>
      </c>
    </row>
    <row r="202" s="2" customFormat="1" ht="16.5" customHeight="1">
      <c r="A202" s="40"/>
      <c r="B202" s="41"/>
      <c r="C202" s="214" t="s">
        <v>328</v>
      </c>
      <c r="D202" s="214" t="s">
        <v>180</v>
      </c>
      <c r="E202" s="215" t="s">
        <v>329</v>
      </c>
      <c r="F202" s="216" t="s">
        <v>330</v>
      </c>
      <c r="G202" s="217" t="s">
        <v>193</v>
      </c>
      <c r="H202" s="218">
        <v>4.3499999999999996</v>
      </c>
      <c r="I202" s="219"/>
      <c r="J202" s="220">
        <f>ROUND(I202*H202,2)</f>
        <v>0</v>
      </c>
      <c r="K202" s="216" t="s">
        <v>184</v>
      </c>
      <c r="L202" s="46"/>
      <c r="M202" s="221" t="s">
        <v>19</v>
      </c>
      <c r="N202" s="222" t="s">
        <v>42</v>
      </c>
      <c r="O202" s="86"/>
      <c r="P202" s="223">
        <f>O202*H202</f>
        <v>0</v>
      </c>
      <c r="Q202" s="223">
        <v>2.3010199999999998</v>
      </c>
      <c r="R202" s="223">
        <f>Q202*H202</f>
        <v>10.009436999999998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185</v>
      </c>
      <c r="AT202" s="225" t="s">
        <v>180</v>
      </c>
      <c r="AU202" s="225" t="s">
        <v>81</v>
      </c>
      <c r="AY202" s="19" t="s">
        <v>178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185</v>
      </c>
      <c r="BM202" s="225" t="s">
        <v>331</v>
      </c>
    </row>
    <row r="203" s="2" customFormat="1">
      <c r="A203" s="40"/>
      <c r="B203" s="41"/>
      <c r="C203" s="42"/>
      <c r="D203" s="227" t="s">
        <v>187</v>
      </c>
      <c r="E203" s="42"/>
      <c r="F203" s="228" t="s">
        <v>332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187</v>
      </c>
      <c r="AU203" s="19" t="s">
        <v>81</v>
      </c>
    </row>
    <row r="204" s="13" customFormat="1">
      <c r="A204" s="13"/>
      <c r="B204" s="232"/>
      <c r="C204" s="233"/>
      <c r="D204" s="234" t="s">
        <v>189</v>
      </c>
      <c r="E204" s="235" t="s">
        <v>19</v>
      </c>
      <c r="F204" s="236" t="s">
        <v>333</v>
      </c>
      <c r="G204" s="233"/>
      <c r="H204" s="237">
        <v>4.3499999999999996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189</v>
      </c>
      <c r="AU204" s="243" t="s">
        <v>81</v>
      </c>
      <c r="AV204" s="13" t="s">
        <v>81</v>
      </c>
      <c r="AW204" s="13" t="s">
        <v>33</v>
      </c>
      <c r="AX204" s="13" t="s">
        <v>79</v>
      </c>
      <c r="AY204" s="243" t="s">
        <v>178</v>
      </c>
    </row>
    <row r="205" s="2" customFormat="1" ht="16.5" customHeight="1">
      <c r="A205" s="40"/>
      <c r="B205" s="41"/>
      <c r="C205" s="214" t="s">
        <v>334</v>
      </c>
      <c r="D205" s="214" t="s">
        <v>180</v>
      </c>
      <c r="E205" s="215" t="s">
        <v>335</v>
      </c>
      <c r="F205" s="216" t="s">
        <v>336</v>
      </c>
      <c r="G205" s="217" t="s">
        <v>193</v>
      </c>
      <c r="H205" s="218">
        <v>48.871000000000002</v>
      </c>
      <c r="I205" s="219"/>
      <c r="J205" s="220">
        <f>ROUND(I205*H205,2)</f>
        <v>0</v>
      </c>
      <c r="K205" s="216" t="s">
        <v>184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2.3010199999999998</v>
      </c>
      <c r="R205" s="223">
        <f>Q205*H205</f>
        <v>112.45314841999999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185</v>
      </c>
      <c r="AT205" s="225" t="s">
        <v>180</v>
      </c>
      <c r="AU205" s="225" t="s">
        <v>81</v>
      </c>
      <c r="AY205" s="19" t="s">
        <v>178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185</v>
      </c>
      <c r="BM205" s="225" t="s">
        <v>337</v>
      </c>
    </row>
    <row r="206" s="2" customFormat="1">
      <c r="A206" s="40"/>
      <c r="B206" s="41"/>
      <c r="C206" s="42"/>
      <c r="D206" s="227" t="s">
        <v>187</v>
      </c>
      <c r="E206" s="42"/>
      <c r="F206" s="228" t="s">
        <v>338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187</v>
      </c>
      <c r="AU206" s="19" t="s">
        <v>81</v>
      </c>
    </row>
    <row r="207" s="13" customFormat="1">
      <c r="A207" s="13"/>
      <c r="B207" s="232"/>
      <c r="C207" s="233"/>
      <c r="D207" s="234" t="s">
        <v>189</v>
      </c>
      <c r="E207" s="235" t="s">
        <v>19</v>
      </c>
      <c r="F207" s="236" t="s">
        <v>339</v>
      </c>
      <c r="G207" s="233"/>
      <c r="H207" s="237">
        <v>36.363999999999997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189</v>
      </c>
      <c r="AU207" s="243" t="s">
        <v>81</v>
      </c>
      <c r="AV207" s="13" t="s">
        <v>81</v>
      </c>
      <c r="AW207" s="13" t="s">
        <v>33</v>
      </c>
      <c r="AX207" s="13" t="s">
        <v>71</v>
      </c>
      <c r="AY207" s="243" t="s">
        <v>178</v>
      </c>
    </row>
    <row r="208" s="13" customFormat="1">
      <c r="A208" s="13"/>
      <c r="B208" s="232"/>
      <c r="C208" s="233"/>
      <c r="D208" s="234" t="s">
        <v>189</v>
      </c>
      <c r="E208" s="235" t="s">
        <v>19</v>
      </c>
      <c r="F208" s="236" t="s">
        <v>209</v>
      </c>
      <c r="G208" s="233"/>
      <c r="H208" s="237">
        <v>6.4100000000000001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189</v>
      </c>
      <c r="AU208" s="243" t="s">
        <v>81</v>
      </c>
      <c r="AV208" s="13" t="s">
        <v>81</v>
      </c>
      <c r="AW208" s="13" t="s">
        <v>33</v>
      </c>
      <c r="AX208" s="13" t="s">
        <v>71</v>
      </c>
      <c r="AY208" s="243" t="s">
        <v>178</v>
      </c>
    </row>
    <row r="209" s="13" customFormat="1">
      <c r="A209" s="13"/>
      <c r="B209" s="232"/>
      <c r="C209" s="233"/>
      <c r="D209" s="234" t="s">
        <v>189</v>
      </c>
      <c r="E209" s="235" t="s">
        <v>19</v>
      </c>
      <c r="F209" s="236" t="s">
        <v>340</v>
      </c>
      <c r="G209" s="233"/>
      <c r="H209" s="237">
        <v>4.9020000000000001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189</v>
      </c>
      <c r="AU209" s="243" t="s">
        <v>81</v>
      </c>
      <c r="AV209" s="13" t="s">
        <v>81</v>
      </c>
      <c r="AW209" s="13" t="s">
        <v>33</v>
      </c>
      <c r="AX209" s="13" t="s">
        <v>71</v>
      </c>
      <c r="AY209" s="243" t="s">
        <v>178</v>
      </c>
    </row>
    <row r="210" s="13" customFormat="1">
      <c r="A210" s="13"/>
      <c r="B210" s="232"/>
      <c r="C210" s="233"/>
      <c r="D210" s="234" t="s">
        <v>189</v>
      </c>
      <c r="E210" s="235" t="s">
        <v>19</v>
      </c>
      <c r="F210" s="236" t="s">
        <v>341</v>
      </c>
      <c r="G210" s="233"/>
      <c r="H210" s="237">
        <v>5.2750000000000004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189</v>
      </c>
      <c r="AU210" s="243" t="s">
        <v>81</v>
      </c>
      <c r="AV210" s="13" t="s">
        <v>81</v>
      </c>
      <c r="AW210" s="13" t="s">
        <v>33</v>
      </c>
      <c r="AX210" s="13" t="s">
        <v>71</v>
      </c>
      <c r="AY210" s="243" t="s">
        <v>178</v>
      </c>
    </row>
    <row r="211" s="13" customFormat="1">
      <c r="A211" s="13"/>
      <c r="B211" s="232"/>
      <c r="C211" s="233"/>
      <c r="D211" s="234" t="s">
        <v>189</v>
      </c>
      <c r="E211" s="235" t="s">
        <v>19</v>
      </c>
      <c r="F211" s="236" t="s">
        <v>221</v>
      </c>
      <c r="G211" s="233"/>
      <c r="H211" s="237">
        <v>2.6000000000000001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189</v>
      </c>
      <c r="AU211" s="243" t="s">
        <v>81</v>
      </c>
      <c r="AV211" s="13" t="s">
        <v>81</v>
      </c>
      <c r="AW211" s="13" t="s">
        <v>33</v>
      </c>
      <c r="AX211" s="13" t="s">
        <v>71</v>
      </c>
      <c r="AY211" s="243" t="s">
        <v>178</v>
      </c>
    </row>
    <row r="212" s="13" customFormat="1">
      <c r="A212" s="13"/>
      <c r="B212" s="232"/>
      <c r="C212" s="233"/>
      <c r="D212" s="234" t="s">
        <v>189</v>
      </c>
      <c r="E212" s="235" t="s">
        <v>19</v>
      </c>
      <c r="F212" s="236" t="s">
        <v>213</v>
      </c>
      <c r="G212" s="233"/>
      <c r="H212" s="237">
        <v>1.2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189</v>
      </c>
      <c r="AU212" s="243" t="s">
        <v>81</v>
      </c>
      <c r="AV212" s="13" t="s">
        <v>81</v>
      </c>
      <c r="AW212" s="13" t="s">
        <v>33</v>
      </c>
      <c r="AX212" s="13" t="s">
        <v>71</v>
      </c>
      <c r="AY212" s="243" t="s">
        <v>178</v>
      </c>
    </row>
    <row r="213" s="13" customFormat="1">
      <c r="A213" s="13"/>
      <c r="B213" s="232"/>
      <c r="C213" s="233"/>
      <c r="D213" s="234" t="s">
        <v>189</v>
      </c>
      <c r="E213" s="235" t="s">
        <v>19</v>
      </c>
      <c r="F213" s="236" t="s">
        <v>342</v>
      </c>
      <c r="G213" s="233"/>
      <c r="H213" s="237">
        <v>-7.8799999999999999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189</v>
      </c>
      <c r="AU213" s="243" t="s">
        <v>81</v>
      </c>
      <c r="AV213" s="13" t="s">
        <v>81</v>
      </c>
      <c r="AW213" s="13" t="s">
        <v>33</v>
      </c>
      <c r="AX213" s="13" t="s">
        <v>71</v>
      </c>
      <c r="AY213" s="243" t="s">
        <v>178</v>
      </c>
    </row>
    <row r="214" s="14" customFormat="1">
      <c r="A214" s="14"/>
      <c r="B214" s="244"/>
      <c r="C214" s="245"/>
      <c r="D214" s="234" t="s">
        <v>189</v>
      </c>
      <c r="E214" s="246" t="s">
        <v>19</v>
      </c>
      <c r="F214" s="247" t="s">
        <v>214</v>
      </c>
      <c r="G214" s="245"/>
      <c r="H214" s="248">
        <v>48.871000000000002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189</v>
      </c>
      <c r="AU214" s="254" t="s">
        <v>81</v>
      </c>
      <c r="AV214" s="14" t="s">
        <v>185</v>
      </c>
      <c r="AW214" s="14" t="s">
        <v>33</v>
      </c>
      <c r="AX214" s="14" t="s">
        <v>79</v>
      </c>
      <c r="AY214" s="254" t="s">
        <v>178</v>
      </c>
    </row>
    <row r="215" s="2" customFormat="1" ht="21.75" customHeight="1">
      <c r="A215" s="40"/>
      <c r="B215" s="41"/>
      <c r="C215" s="214" t="s">
        <v>343</v>
      </c>
      <c r="D215" s="214" t="s">
        <v>180</v>
      </c>
      <c r="E215" s="215" t="s">
        <v>344</v>
      </c>
      <c r="F215" s="216" t="s">
        <v>345</v>
      </c>
      <c r="G215" s="217" t="s">
        <v>193</v>
      </c>
      <c r="H215" s="218">
        <v>7.8799999999999999</v>
      </c>
      <c r="I215" s="219"/>
      <c r="J215" s="220">
        <f>ROUND(I215*H215,2)</f>
        <v>0</v>
      </c>
      <c r="K215" s="216" t="s">
        <v>184</v>
      </c>
      <c r="L215" s="46"/>
      <c r="M215" s="221" t="s">
        <v>19</v>
      </c>
      <c r="N215" s="222" t="s">
        <v>42</v>
      </c>
      <c r="O215" s="86"/>
      <c r="P215" s="223">
        <f>O215*H215</f>
        <v>0</v>
      </c>
      <c r="Q215" s="223">
        <v>2.3010199999999998</v>
      </c>
      <c r="R215" s="223">
        <f>Q215*H215</f>
        <v>18.132037599999997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185</v>
      </c>
      <c r="AT215" s="225" t="s">
        <v>180</v>
      </c>
      <c r="AU215" s="225" t="s">
        <v>81</v>
      </c>
      <c r="AY215" s="19" t="s">
        <v>178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185</v>
      </c>
      <c r="BM215" s="225" t="s">
        <v>346</v>
      </c>
    </row>
    <row r="216" s="2" customFormat="1">
      <c r="A216" s="40"/>
      <c r="B216" s="41"/>
      <c r="C216" s="42"/>
      <c r="D216" s="227" t="s">
        <v>187</v>
      </c>
      <c r="E216" s="42"/>
      <c r="F216" s="228" t="s">
        <v>347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187</v>
      </c>
      <c r="AU216" s="19" t="s">
        <v>81</v>
      </c>
    </row>
    <row r="217" s="13" customFormat="1">
      <c r="A217" s="13"/>
      <c r="B217" s="232"/>
      <c r="C217" s="233"/>
      <c r="D217" s="234" t="s">
        <v>189</v>
      </c>
      <c r="E217" s="235" t="s">
        <v>19</v>
      </c>
      <c r="F217" s="236" t="s">
        <v>348</v>
      </c>
      <c r="G217" s="233"/>
      <c r="H217" s="237">
        <v>7.8799999999999999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189</v>
      </c>
      <c r="AU217" s="243" t="s">
        <v>81</v>
      </c>
      <c r="AV217" s="13" t="s">
        <v>81</v>
      </c>
      <c r="AW217" s="13" t="s">
        <v>33</v>
      </c>
      <c r="AX217" s="13" t="s">
        <v>79</v>
      </c>
      <c r="AY217" s="243" t="s">
        <v>178</v>
      </c>
    </row>
    <row r="218" s="2" customFormat="1" ht="16.5" customHeight="1">
      <c r="A218" s="40"/>
      <c r="B218" s="41"/>
      <c r="C218" s="214" t="s">
        <v>349</v>
      </c>
      <c r="D218" s="214" t="s">
        <v>180</v>
      </c>
      <c r="E218" s="215" t="s">
        <v>350</v>
      </c>
      <c r="F218" s="216" t="s">
        <v>351</v>
      </c>
      <c r="G218" s="217" t="s">
        <v>183</v>
      </c>
      <c r="H218" s="218">
        <v>17.98</v>
      </c>
      <c r="I218" s="219"/>
      <c r="J218" s="220">
        <f>ROUND(I218*H218,2)</f>
        <v>0</v>
      </c>
      <c r="K218" s="216" t="s">
        <v>184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0.0026900000000000001</v>
      </c>
      <c r="R218" s="223">
        <f>Q218*H218</f>
        <v>0.048366200000000005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185</v>
      </c>
      <c r="AT218" s="225" t="s">
        <v>180</v>
      </c>
      <c r="AU218" s="225" t="s">
        <v>81</v>
      </c>
      <c r="AY218" s="19" t="s">
        <v>178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185</v>
      </c>
      <c r="BM218" s="225" t="s">
        <v>352</v>
      </c>
    </row>
    <row r="219" s="2" customFormat="1">
      <c r="A219" s="40"/>
      <c r="B219" s="41"/>
      <c r="C219" s="42"/>
      <c r="D219" s="227" t="s">
        <v>187</v>
      </c>
      <c r="E219" s="42"/>
      <c r="F219" s="228" t="s">
        <v>353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187</v>
      </c>
      <c r="AU219" s="19" t="s">
        <v>81</v>
      </c>
    </row>
    <row r="220" s="13" customFormat="1">
      <c r="A220" s="13"/>
      <c r="B220" s="232"/>
      <c r="C220" s="233"/>
      <c r="D220" s="234" t="s">
        <v>189</v>
      </c>
      <c r="E220" s="235" t="s">
        <v>19</v>
      </c>
      <c r="F220" s="236" t="s">
        <v>354</v>
      </c>
      <c r="G220" s="233"/>
      <c r="H220" s="237">
        <v>3.48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189</v>
      </c>
      <c r="AU220" s="243" t="s">
        <v>81</v>
      </c>
      <c r="AV220" s="13" t="s">
        <v>81</v>
      </c>
      <c r="AW220" s="13" t="s">
        <v>33</v>
      </c>
      <c r="AX220" s="13" t="s">
        <v>71</v>
      </c>
      <c r="AY220" s="243" t="s">
        <v>178</v>
      </c>
    </row>
    <row r="221" s="13" customFormat="1">
      <c r="A221" s="13"/>
      <c r="B221" s="232"/>
      <c r="C221" s="233"/>
      <c r="D221" s="234" t="s">
        <v>189</v>
      </c>
      <c r="E221" s="235" t="s">
        <v>19</v>
      </c>
      <c r="F221" s="236" t="s">
        <v>355</v>
      </c>
      <c r="G221" s="233"/>
      <c r="H221" s="237">
        <v>14.5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189</v>
      </c>
      <c r="AU221" s="243" t="s">
        <v>81</v>
      </c>
      <c r="AV221" s="13" t="s">
        <v>81</v>
      </c>
      <c r="AW221" s="13" t="s">
        <v>33</v>
      </c>
      <c r="AX221" s="13" t="s">
        <v>71</v>
      </c>
      <c r="AY221" s="243" t="s">
        <v>178</v>
      </c>
    </row>
    <row r="222" s="14" customFormat="1">
      <c r="A222" s="14"/>
      <c r="B222" s="244"/>
      <c r="C222" s="245"/>
      <c r="D222" s="234" t="s">
        <v>189</v>
      </c>
      <c r="E222" s="246" t="s">
        <v>19</v>
      </c>
      <c r="F222" s="247" t="s">
        <v>214</v>
      </c>
      <c r="G222" s="245"/>
      <c r="H222" s="248">
        <v>17.98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189</v>
      </c>
      <c r="AU222" s="254" t="s">
        <v>81</v>
      </c>
      <c r="AV222" s="14" t="s">
        <v>185</v>
      </c>
      <c r="AW222" s="14" t="s">
        <v>33</v>
      </c>
      <c r="AX222" s="14" t="s">
        <v>79</v>
      </c>
      <c r="AY222" s="254" t="s">
        <v>178</v>
      </c>
    </row>
    <row r="223" s="2" customFormat="1" ht="16.5" customHeight="1">
      <c r="A223" s="40"/>
      <c r="B223" s="41"/>
      <c r="C223" s="214" t="s">
        <v>356</v>
      </c>
      <c r="D223" s="214" t="s">
        <v>180</v>
      </c>
      <c r="E223" s="215" t="s">
        <v>357</v>
      </c>
      <c r="F223" s="216" t="s">
        <v>358</v>
      </c>
      <c r="G223" s="217" t="s">
        <v>183</v>
      </c>
      <c r="H223" s="218">
        <v>17.98</v>
      </c>
      <c r="I223" s="219"/>
      <c r="J223" s="220">
        <f>ROUND(I223*H223,2)</f>
        <v>0</v>
      </c>
      <c r="K223" s="216" t="s">
        <v>184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185</v>
      </c>
      <c r="AT223" s="225" t="s">
        <v>180</v>
      </c>
      <c r="AU223" s="225" t="s">
        <v>81</v>
      </c>
      <c r="AY223" s="19" t="s">
        <v>178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185</v>
      </c>
      <c r="BM223" s="225" t="s">
        <v>359</v>
      </c>
    </row>
    <row r="224" s="2" customFormat="1">
      <c r="A224" s="40"/>
      <c r="B224" s="41"/>
      <c r="C224" s="42"/>
      <c r="D224" s="227" t="s">
        <v>187</v>
      </c>
      <c r="E224" s="42"/>
      <c r="F224" s="228" t="s">
        <v>360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187</v>
      </c>
      <c r="AU224" s="19" t="s">
        <v>81</v>
      </c>
    </row>
    <row r="225" s="2" customFormat="1" ht="16.5" customHeight="1">
      <c r="A225" s="40"/>
      <c r="B225" s="41"/>
      <c r="C225" s="214" t="s">
        <v>361</v>
      </c>
      <c r="D225" s="214" t="s">
        <v>180</v>
      </c>
      <c r="E225" s="215" t="s">
        <v>362</v>
      </c>
      <c r="F225" s="216" t="s">
        <v>363</v>
      </c>
      <c r="G225" s="217" t="s">
        <v>183</v>
      </c>
      <c r="H225" s="218">
        <v>14.449999999999999</v>
      </c>
      <c r="I225" s="219"/>
      <c r="J225" s="220">
        <f>ROUND(I225*H225,2)</f>
        <v>0</v>
      </c>
      <c r="K225" s="216" t="s">
        <v>184</v>
      </c>
      <c r="L225" s="46"/>
      <c r="M225" s="221" t="s">
        <v>19</v>
      </c>
      <c r="N225" s="222" t="s">
        <v>42</v>
      </c>
      <c r="O225" s="86"/>
      <c r="P225" s="223">
        <f>O225*H225</f>
        <v>0</v>
      </c>
      <c r="Q225" s="223">
        <v>0.0041900000000000001</v>
      </c>
      <c r="R225" s="223">
        <f>Q225*H225</f>
        <v>0.060545500000000002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185</v>
      </c>
      <c r="AT225" s="225" t="s">
        <v>180</v>
      </c>
      <c r="AU225" s="225" t="s">
        <v>81</v>
      </c>
      <c r="AY225" s="19" t="s">
        <v>178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79</v>
      </c>
      <c r="BK225" s="226">
        <f>ROUND(I225*H225,2)</f>
        <v>0</v>
      </c>
      <c r="BL225" s="19" t="s">
        <v>185</v>
      </c>
      <c r="BM225" s="225" t="s">
        <v>364</v>
      </c>
    </row>
    <row r="226" s="2" customFormat="1">
      <c r="A226" s="40"/>
      <c r="B226" s="41"/>
      <c r="C226" s="42"/>
      <c r="D226" s="227" t="s">
        <v>187</v>
      </c>
      <c r="E226" s="42"/>
      <c r="F226" s="228" t="s">
        <v>365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187</v>
      </c>
      <c r="AU226" s="19" t="s">
        <v>81</v>
      </c>
    </row>
    <row r="227" s="13" customFormat="1">
      <c r="A227" s="13"/>
      <c r="B227" s="232"/>
      <c r="C227" s="233"/>
      <c r="D227" s="234" t="s">
        <v>189</v>
      </c>
      <c r="E227" s="235" t="s">
        <v>19</v>
      </c>
      <c r="F227" s="236" t="s">
        <v>366</v>
      </c>
      <c r="G227" s="233"/>
      <c r="H227" s="237">
        <v>14.449999999999999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189</v>
      </c>
      <c r="AU227" s="243" t="s">
        <v>81</v>
      </c>
      <c r="AV227" s="13" t="s">
        <v>81</v>
      </c>
      <c r="AW227" s="13" t="s">
        <v>33</v>
      </c>
      <c r="AX227" s="13" t="s">
        <v>79</v>
      </c>
      <c r="AY227" s="243" t="s">
        <v>178</v>
      </c>
    </row>
    <row r="228" s="2" customFormat="1" ht="16.5" customHeight="1">
      <c r="A228" s="40"/>
      <c r="B228" s="41"/>
      <c r="C228" s="214" t="s">
        <v>367</v>
      </c>
      <c r="D228" s="214" t="s">
        <v>180</v>
      </c>
      <c r="E228" s="215" t="s">
        <v>368</v>
      </c>
      <c r="F228" s="216" t="s">
        <v>369</v>
      </c>
      <c r="G228" s="217" t="s">
        <v>183</v>
      </c>
      <c r="H228" s="218">
        <v>14.449999999999999</v>
      </c>
      <c r="I228" s="219"/>
      <c r="J228" s="220">
        <f>ROUND(I228*H228,2)</f>
        <v>0</v>
      </c>
      <c r="K228" s="216" t="s">
        <v>184</v>
      </c>
      <c r="L228" s="46"/>
      <c r="M228" s="221" t="s">
        <v>19</v>
      </c>
      <c r="N228" s="222" t="s">
        <v>42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185</v>
      </c>
      <c r="AT228" s="225" t="s">
        <v>180</v>
      </c>
      <c r="AU228" s="225" t="s">
        <v>81</v>
      </c>
      <c r="AY228" s="19" t="s">
        <v>178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185</v>
      </c>
      <c r="BM228" s="225" t="s">
        <v>370</v>
      </c>
    </row>
    <row r="229" s="2" customFormat="1">
      <c r="A229" s="40"/>
      <c r="B229" s="41"/>
      <c r="C229" s="42"/>
      <c r="D229" s="227" t="s">
        <v>187</v>
      </c>
      <c r="E229" s="42"/>
      <c r="F229" s="228" t="s">
        <v>371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187</v>
      </c>
      <c r="AU229" s="19" t="s">
        <v>81</v>
      </c>
    </row>
    <row r="230" s="2" customFormat="1" ht="16.5" customHeight="1">
      <c r="A230" s="40"/>
      <c r="B230" s="41"/>
      <c r="C230" s="214" t="s">
        <v>372</v>
      </c>
      <c r="D230" s="214" t="s">
        <v>180</v>
      </c>
      <c r="E230" s="215" t="s">
        <v>373</v>
      </c>
      <c r="F230" s="216" t="s">
        <v>374</v>
      </c>
      <c r="G230" s="217" t="s">
        <v>251</v>
      </c>
      <c r="H230" s="218">
        <v>0.037999999999999999</v>
      </c>
      <c r="I230" s="219"/>
      <c r="J230" s="220">
        <f>ROUND(I230*H230,2)</f>
        <v>0</v>
      </c>
      <c r="K230" s="216" t="s">
        <v>184</v>
      </c>
      <c r="L230" s="46"/>
      <c r="M230" s="221" t="s">
        <v>19</v>
      </c>
      <c r="N230" s="222" t="s">
        <v>42</v>
      </c>
      <c r="O230" s="86"/>
      <c r="P230" s="223">
        <f>O230*H230</f>
        <v>0</v>
      </c>
      <c r="Q230" s="223">
        <v>1.0606199999999999</v>
      </c>
      <c r="R230" s="223">
        <f>Q230*H230</f>
        <v>0.040303559999999995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185</v>
      </c>
      <c r="AT230" s="225" t="s">
        <v>180</v>
      </c>
      <c r="AU230" s="225" t="s">
        <v>81</v>
      </c>
      <c r="AY230" s="19" t="s">
        <v>178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185</v>
      </c>
      <c r="BM230" s="225" t="s">
        <v>375</v>
      </c>
    </row>
    <row r="231" s="2" customFormat="1">
      <c r="A231" s="40"/>
      <c r="B231" s="41"/>
      <c r="C231" s="42"/>
      <c r="D231" s="227" t="s">
        <v>187</v>
      </c>
      <c r="E231" s="42"/>
      <c r="F231" s="228" t="s">
        <v>376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187</v>
      </c>
      <c r="AU231" s="19" t="s">
        <v>81</v>
      </c>
    </row>
    <row r="232" s="13" customFormat="1">
      <c r="A232" s="13"/>
      <c r="B232" s="232"/>
      <c r="C232" s="233"/>
      <c r="D232" s="234" t="s">
        <v>189</v>
      </c>
      <c r="E232" s="235" t="s">
        <v>19</v>
      </c>
      <c r="F232" s="236" t="s">
        <v>377</v>
      </c>
      <c r="G232" s="233"/>
      <c r="H232" s="237">
        <v>0.037999999999999999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189</v>
      </c>
      <c r="AU232" s="243" t="s">
        <v>81</v>
      </c>
      <c r="AV232" s="13" t="s">
        <v>81</v>
      </c>
      <c r="AW232" s="13" t="s">
        <v>33</v>
      </c>
      <c r="AX232" s="13" t="s">
        <v>79</v>
      </c>
      <c r="AY232" s="243" t="s">
        <v>178</v>
      </c>
    </row>
    <row r="233" s="2" customFormat="1" ht="16.5" customHeight="1">
      <c r="A233" s="40"/>
      <c r="B233" s="41"/>
      <c r="C233" s="214" t="s">
        <v>378</v>
      </c>
      <c r="D233" s="214" t="s">
        <v>180</v>
      </c>
      <c r="E233" s="215" t="s">
        <v>379</v>
      </c>
      <c r="F233" s="216" t="s">
        <v>380</v>
      </c>
      <c r="G233" s="217" t="s">
        <v>251</v>
      </c>
      <c r="H233" s="218">
        <v>0.13800000000000001</v>
      </c>
      <c r="I233" s="219"/>
      <c r="J233" s="220">
        <f>ROUND(I233*H233,2)</f>
        <v>0</v>
      </c>
      <c r="K233" s="216" t="s">
        <v>184</v>
      </c>
      <c r="L233" s="46"/>
      <c r="M233" s="221" t="s">
        <v>19</v>
      </c>
      <c r="N233" s="222" t="s">
        <v>42</v>
      </c>
      <c r="O233" s="86"/>
      <c r="P233" s="223">
        <f>O233*H233</f>
        <v>0</v>
      </c>
      <c r="Q233" s="223">
        <v>1.06277</v>
      </c>
      <c r="R233" s="223">
        <f>Q233*H233</f>
        <v>0.14666226000000002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185</v>
      </c>
      <c r="AT233" s="225" t="s">
        <v>180</v>
      </c>
      <c r="AU233" s="225" t="s">
        <v>81</v>
      </c>
      <c r="AY233" s="19" t="s">
        <v>178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185</v>
      </c>
      <c r="BM233" s="225" t="s">
        <v>381</v>
      </c>
    </row>
    <row r="234" s="2" customFormat="1">
      <c r="A234" s="40"/>
      <c r="B234" s="41"/>
      <c r="C234" s="42"/>
      <c r="D234" s="227" t="s">
        <v>187</v>
      </c>
      <c r="E234" s="42"/>
      <c r="F234" s="228" t="s">
        <v>382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187</v>
      </c>
      <c r="AU234" s="19" t="s">
        <v>81</v>
      </c>
    </row>
    <row r="235" s="13" customFormat="1">
      <c r="A235" s="13"/>
      <c r="B235" s="232"/>
      <c r="C235" s="233"/>
      <c r="D235" s="234" t="s">
        <v>189</v>
      </c>
      <c r="E235" s="235" t="s">
        <v>19</v>
      </c>
      <c r="F235" s="236" t="s">
        <v>383</v>
      </c>
      <c r="G235" s="233"/>
      <c r="H235" s="237">
        <v>0.13800000000000001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189</v>
      </c>
      <c r="AU235" s="243" t="s">
        <v>81</v>
      </c>
      <c r="AV235" s="13" t="s">
        <v>81</v>
      </c>
      <c r="AW235" s="13" t="s">
        <v>33</v>
      </c>
      <c r="AX235" s="13" t="s">
        <v>79</v>
      </c>
      <c r="AY235" s="243" t="s">
        <v>178</v>
      </c>
    </row>
    <row r="236" s="2" customFormat="1" ht="21.75" customHeight="1">
      <c r="A236" s="40"/>
      <c r="B236" s="41"/>
      <c r="C236" s="214" t="s">
        <v>384</v>
      </c>
      <c r="D236" s="214" t="s">
        <v>180</v>
      </c>
      <c r="E236" s="215" t="s">
        <v>385</v>
      </c>
      <c r="F236" s="216" t="s">
        <v>386</v>
      </c>
      <c r="G236" s="217" t="s">
        <v>193</v>
      </c>
      <c r="H236" s="218">
        <v>1.6879999999999999</v>
      </c>
      <c r="I236" s="219"/>
      <c r="J236" s="220">
        <f>ROUND(I236*H236,2)</f>
        <v>0</v>
      </c>
      <c r="K236" s="216" t="s">
        <v>184</v>
      </c>
      <c r="L236" s="46"/>
      <c r="M236" s="221" t="s">
        <v>19</v>
      </c>
      <c r="N236" s="222" t="s">
        <v>42</v>
      </c>
      <c r="O236" s="86"/>
      <c r="P236" s="223">
        <f>O236*H236</f>
        <v>0</v>
      </c>
      <c r="Q236" s="223">
        <v>2.3010199999999998</v>
      </c>
      <c r="R236" s="223">
        <f>Q236*H236</f>
        <v>3.8841217599999998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185</v>
      </c>
      <c r="AT236" s="225" t="s">
        <v>180</v>
      </c>
      <c r="AU236" s="225" t="s">
        <v>81</v>
      </c>
      <c r="AY236" s="19" t="s">
        <v>178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79</v>
      </c>
      <c r="BK236" s="226">
        <f>ROUND(I236*H236,2)</f>
        <v>0</v>
      </c>
      <c r="BL236" s="19" t="s">
        <v>185</v>
      </c>
      <c r="BM236" s="225" t="s">
        <v>387</v>
      </c>
    </row>
    <row r="237" s="2" customFormat="1">
      <c r="A237" s="40"/>
      <c r="B237" s="41"/>
      <c r="C237" s="42"/>
      <c r="D237" s="227" t="s">
        <v>187</v>
      </c>
      <c r="E237" s="42"/>
      <c r="F237" s="228" t="s">
        <v>388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187</v>
      </c>
      <c r="AU237" s="19" t="s">
        <v>81</v>
      </c>
    </row>
    <row r="238" s="13" customFormat="1">
      <c r="A238" s="13"/>
      <c r="B238" s="232"/>
      <c r="C238" s="233"/>
      <c r="D238" s="234" t="s">
        <v>189</v>
      </c>
      <c r="E238" s="235" t="s">
        <v>19</v>
      </c>
      <c r="F238" s="236" t="s">
        <v>389</v>
      </c>
      <c r="G238" s="233"/>
      <c r="H238" s="237">
        <v>1.6879999999999999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189</v>
      </c>
      <c r="AU238" s="243" t="s">
        <v>81</v>
      </c>
      <c r="AV238" s="13" t="s">
        <v>81</v>
      </c>
      <c r="AW238" s="13" t="s">
        <v>33</v>
      </c>
      <c r="AX238" s="13" t="s">
        <v>79</v>
      </c>
      <c r="AY238" s="243" t="s">
        <v>178</v>
      </c>
    </row>
    <row r="239" s="2" customFormat="1" ht="16.5" customHeight="1">
      <c r="A239" s="40"/>
      <c r="B239" s="41"/>
      <c r="C239" s="214" t="s">
        <v>390</v>
      </c>
      <c r="D239" s="214" t="s">
        <v>180</v>
      </c>
      <c r="E239" s="215" t="s">
        <v>391</v>
      </c>
      <c r="F239" s="216" t="s">
        <v>392</v>
      </c>
      <c r="G239" s="217" t="s">
        <v>183</v>
      </c>
      <c r="H239" s="218">
        <v>4.5</v>
      </c>
      <c r="I239" s="219"/>
      <c r="J239" s="220">
        <f>ROUND(I239*H239,2)</f>
        <v>0</v>
      </c>
      <c r="K239" s="216" t="s">
        <v>184</v>
      </c>
      <c r="L239" s="46"/>
      <c r="M239" s="221" t="s">
        <v>19</v>
      </c>
      <c r="N239" s="222" t="s">
        <v>42</v>
      </c>
      <c r="O239" s="86"/>
      <c r="P239" s="223">
        <f>O239*H239</f>
        <v>0</v>
      </c>
      <c r="Q239" s="223">
        <v>0.00264</v>
      </c>
      <c r="R239" s="223">
        <f>Q239*H239</f>
        <v>0.01188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185</v>
      </c>
      <c r="AT239" s="225" t="s">
        <v>180</v>
      </c>
      <c r="AU239" s="225" t="s">
        <v>81</v>
      </c>
      <c r="AY239" s="19" t="s">
        <v>178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185</v>
      </c>
      <c r="BM239" s="225" t="s">
        <v>393</v>
      </c>
    </row>
    <row r="240" s="2" customFormat="1">
      <c r="A240" s="40"/>
      <c r="B240" s="41"/>
      <c r="C240" s="42"/>
      <c r="D240" s="227" t="s">
        <v>187</v>
      </c>
      <c r="E240" s="42"/>
      <c r="F240" s="228" t="s">
        <v>394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187</v>
      </c>
      <c r="AU240" s="19" t="s">
        <v>81</v>
      </c>
    </row>
    <row r="241" s="13" customFormat="1">
      <c r="A241" s="13"/>
      <c r="B241" s="232"/>
      <c r="C241" s="233"/>
      <c r="D241" s="234" t="s">
        <v>189</v>
      </c>
      <c r="E241" s="235" t="s">
        <v>19</v>
      </c>
      <c r="F241" s="236" t="s">
        <v>395</v>
      </c>
      <c r="G241" s="233"/>
      <c r="H241" s="237">
        <v>4.5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189</v>
      </c>
      <c r="AU241" s="243" t="s">
        <v>81</v>
      </c>
      <c r="AV241" s="13" t="s">
        <v>81</v>
      </c>
      <c r="AW241" s="13" t="s">
        <v>33</v>
      </c>
      <c r="AX241" s="13" t="s">
        <v>79</v>
      </c>
      <c r="AY241" s="243" t="s">
        <v>178</v>
      </c>
    </row>
    <row r="242" s="2" customFormat="1" ht="16.5" customHeight="1">
      <c r="A242" s="40"/>
      <c r="B242" s="41"/>
      <c r="C242" s="214" t="s">
        <v>396</v>
      </c>
      <c r="D242" s="214" t="s">
        <v>180</v>
      </c>
      <c r="E242" s="215" t="s">
        <v>397</v>
      </c>
      <c r="F242" s="216" t="s">
        <v>398</v>
      </c>
      <c r="G242" s="217" t="s">
        <v>183</v>
      </c>
      <c r="H242" s="218">
        <v>4.5</v>
      </c>
      <c r="I242" s="219"/>
      <c r="J242" s="220">
        <f>ROUND(I242*H242,2)</f>
        <v>0</v>
      </c>
      <c r="K242" s="216" t="s">
        <v>184</v>
      </c>
      <c r="L242" s="46"/>
      <c r="M242" s="221" t="s">
        <v>19</v>
      </c>
      <c r="N242" s="222" t="s">
        <v>42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185</v>
      </c>
      <c r="AT242" s="225" t="s">
        <v>180</v>
      </c>
      <c r="AU242" s="225" t="s">
        <v>81</v>
      </c>
      <c r="AY242" s="19" t="s">
        <v>178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185</v>
      </c>
      <c r="BM242" s="225" t="s">
        <v>399</v>
      </c>
    </row>
    <row r="243" s="2" customFormat="1">
      <c r="A243" s="40"/>
      <c r="B243" s="41"/>
      <c r="C243" s="42"/>
      <c r="D243" s="227" t="s">
        <v>187</v>
      </c>
      <c r="E243" s="42"/>
      <c r="F243" s="228" t="s">
        <v>400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187</v>
      </c>
      <c r="AU243" s="19" t="s">
        <v>81</v>
      </c>
    </row>
    <row r="244" s="2" customFormat="1" ht="16.5" customHeight="1">
      <c r="A244" s="40"/>
      <c r="B244" s="41"/>
      <c r="C244" s="214" t="s">
        <v>401</v>
      </c>
      <c r="D244" s="214" t="s">
        <v>180</v>
      </c>
      <c r="E244" s="215" t="s">
        <v>402</v>
      </c>
      <c r="F244" s="216" t="s">
        <v>403</v>
      </c>
      <c r="G244" s="217" t="s">
        <v>251</v>
      </c>
      <c r="H244" s="218">
        <v>0.0089999999999999993</v>
      </c>
      <c r="I244" s="219"/>
      <c r="J244" s="220">
        <f>ROUND(I244*H244,2)</f>
        <v>0</v>
      </c>
      <c r="K244" s="216" t="s">
        <v>184</v>
      </c>
      <c r="L244" s="46"/>
      <c r="M244" s="221" t="s">
        <v>19</v>
      </c>
      <c r="N244" s="222" t="s">
        <v>42</v>
      </c>
      <c r="O244" s="86"/>
      <c r="P244" s="223">
        <f>O244*H244</f>
        <v>0</v>
      </c>
      <c r="Q244" s="223">
        <v>1.06277</v>
      </c>
      <c r="R244" s="223">
        <f>Q244*H244</f>
        <v>0.0095649299999999993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185</v>
      </c>
      <c r="AT244" s="225" t="s">
        <v>180</v>
      </c>
      <c r="AU244" s="225" t="s">
        <v>81</v>
      </c>
      <c r="AY244" s="19" t="s">
        <v>178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185</v>
      </c>
      <c r="BM244" s="225" t="s">
        <v>404</v>
      </c>
    </row>
    <row r="245" s="2" customFormat="1">
      <c r="A245" s="40"/>
      <c r="B245" s="41"/>
      <c r="C245" s="42"/>
      <c r="D245" s="227" t="s">
        <v>187</v>
      </c>
      <c r="E245" s="42"/>
      <c r="F245" s="228" t="s">
        <v>405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187</v>
      </c>
      <c r="AU245" s="19" t="s">
        <v>81</v>
      </c>
    </row>
    <row r="246" s="13" customFormat="1">
      <c r="A246" s="13"/>
      <c r="B246" s="232"/>
      <c r="C246" s="233"/>
      <c r="D246" s="234" t="s">
        <v>189</v>
      </c>
      <c r="E246" s="235" t="s">
        <v>19</v>
      </c>
      <c r="F246" s="236" t="s">
        <v>406</v>
      </c>
      <c r="G246" s="233"/>
      <c r="H246" s="237">
        <v>0.0089999999999999993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189</v>
      </c>
      <c r="AU246" s="243" t="s">
        <v>81</v>
      </c>
      <c r="AV246" s="13" t="s">
        <v>81</v>
      </c>
      <c r="AW246" s="13" t="s">
        <v>33</v>
      </c>
      <c r="AX246" s="13" t="s">
        <v>79</v>
      </c>
      <c r="AY246" s="243" t="s">
        <v>178</v>
      </c>
    </row>
    <row r="247" s="2" customFormat="1" ht="24.15" customHeight="1">
      <c r="A247" s="40"/>
      <c r="B247" s="41"/>
      <c r="C247" s="214" t="s">
        <v>407</v>
      </c>
      <c r="D247" s="214" t="s">
        <v>180</v>
      </c>
      <c r="E247" s="215" t="s">
        <v>408</v>
      </c>
      <c r="F247" s="216" t="s">
        <v>409</v>
      </c>
      <c r="G247" s="217" t="s">
        <v>183</v>
      </c>
      <c r="H247" s="218">
        <v>35.655999999999999</v>
      </c>
      <c r="I247" s="219"/>
      <c r="J247" s="220">
        <f>ROUND(I247*H247,2)</f>
        <v>0</v>
      </c>
      <c r="K247" s="216" t="s">
        <v>184</v>
      </c>
      <c r="L247" s="46"/>
      <c r="M247" s="221" t="s">
        <v>19</v>
      </c>
      <c r="N247" s="222" t="s">
        <v>42</v>
      </c>
      <c r="O247" s="86"/>
      <c r="P247" s="223">
        <f>O247*H247</f>
        <v>0</v>
      </c>
      <c r="Q247" s="223">
        <v>0.73404000000000003</v>
      </c>
      <c r="R247" s="223">
        <f>Q247*H247</f>
        <v>26.172930239999999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185</v>
      </c>
      <c r="AT247" s="225" t="s">
        <v>180</v>
      </c>
      <c r="AU247" s="225" t="s">
        <v>81</v>
      </c>
      <c r="AY247" s="19" t="s">
        <v>178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185</v>
      </c>
      <c r="BM247" s="225" t="s">
        <v>410</v>
      </c>
    </row>
    <row r="248" s="2" customFormat="1">
      <c r="A248" s="40"/>
      <c r="B248" s="41"/>
      <c r="C248" s="42"/>
      <c r="D248" s="227" t="s">
        <v>187</v>
      </c>
      <c r="E248" s="42"/>
      <c r="F248" s="228" t="s">
        <v>411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187</v>
      </c>
      <c r="AU248" s="19" t="s">
        <v>81</v>
      </c>
    </row>
    <row r="249" s="13" customFormat="1">
      <c r="A249" s="13"/>
      <c r="B249" s="232"/>
      <c r="C249" s="233"/>
      <c r="D249" s="234" t="s">
        <v>189</v>
      </c>
      <c r="E249" s="235" t="s">
        <v>19</v>
      </c>
      <c r="F249" s="236" t="s">
        <v>412</v>
      </c>
      <c r="G249" s="233"/>
      <c r="H249" s="237">
        <v>18.268000000000001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189</v>
      </c>
      <c r="AU249" s="243" t="s">
        <v>81</v>
      </c>
      <c r="AV249" s="13" t="s">
        <v>81</v>
      </c>
      <c r="AW249" s="13" t="s">
        <v>33</v>
      </c>
      <c r="AX249" s="13" t="s">
        <v>71</v>
      </c>
      <c r="AY249" s="243" t="s">
        <v>178</v>
      </c>
    </row>
    <row r="250" s="13" customFormat="1">
      <c r="A250" s="13"/>
      <c r="B250" s="232"/>
      <c r="C250" s="233"/>
      <c r="D250" s="234" t="s">
        <v>189</v>
      </c>
      <c r="E250" s="235" t="s">
        <v>19</v>
      </c>
      <c r="F250" s="236" t="s">
        <v>413</v>
      </c>
      <c r="G250" s="233"/>
      <c r="H250" s="237">
        <v>9.6750000000000007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189</v>
      </c>
      <c r="AU250" s="243" t="s">
        <v>81</v>
      </c>
      <c r="AV250" s="13" t="s">
        <v>81</v>
      </c>
      <c r="AW250" s="13" t="s">
        <v>33</v>
      </c>
      <c r="AX250" s="13" t="s">
        <v>71</v>
      </c>
      <c r="AY250" s="243" t="s">
        <v>178</v>
      </c>
    </row>
    <row r="251" s="13" customFormat="1">
      <c r="A251" s="13"/>
      <c r="B251" s="232"/>
      <c r="C251" s="233"/>
      <c r="D251" s="234" t="s">
        <v>189</v>
      </c>
      <c r="E251" s="235" t="s">
        <v>19</v>
      </c>
      <c r="F251" s="236" t="s">
        <v>414</v>
      </c>
      <c r="G251" s="233"/>
      <c r="H251" s="237">
        <v>7.7130000000000001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189</v>
      </c>
      <c r="AU251" s="243" t="s">
        <v>81</v>
      </c>
      <c r="AV251" s="13" t="s">
        <v>81</v>
      </c>
      <c r="AW251" s="13" t="s">
        <v>33</v>
      </c>
      <c r="AX251" s="13" t="s">
        <v>71</v>
      </c>
      <c r="AY251" s="243" t="s">
        <v>178</v>
      </c>
    </row>
    <row r="252" s="14" customFormat="1">
      <c r="A252" s="14"/>
      <c r="B252" s="244"/>
      <c r="C252" s="245"/>
      <c r="D252" s="234" t="s">
        <v>189</v>
      </c>
      <c r="E252" s="246" t="s">
        <v>19</v>
      </c>
      <c r="F252" s="247" t="s">
        <v>214</v>
      </c>
      <c r="G252" s="245"/>
      <c r="H252" s="248">
        <v>35.655999999999999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189</v>
      </c>
      <c r="AU252" s="254" t="s">
        <v>81</v>
      </c>
      <c r="AV252" s="14" t="s">
        <v>185</v>
      </c>
      <c r="AW252" s="14" t="s">
        <v>33</v>
      </c>
      <c r="AX252" s="14" t="s">
        <v>79</v>
      </c>
      <c r="AY252" s="254" t="s">
        <v>178</v>
      </c>
    </row>
    <row r="253" s="2" customFormat="1" ht="33" customHeight="1">
      <c r="A253" s="40"/>
      <c r="B253" s="41"/>
      <c r="C253" s="214" t="s">
        <v>415</v>
      </c>
      <c r="D253" s="214" t="s">
        <v>180</v>
      </c>
      <c r="E253" s="215" t="s">
        <v>416</v>
      </c>
      <c r="F253" s="216" t="s">
        <v>417</v>
      </c>
      <c r="G253" s="217" t="s">
        <v>251</v>
      </c>
      <c r="H253" s="218">
        <v>0.30299999999999999</v>
      </c>
      <c r="I253" s="219"/>
      <c r="J253" s="220">
        <f>ROUND(I253*H253,2)</f>
        <v>0</v>
      </c>
      <c r="K253" s="216" t="s">
        <v>184</v>
      </c>
      <c r="L253" s="46"/>
      <c r="M253" s="221" t="s">
        <v>19</v>
      </c>
      <c r="N253" s="222" t="s">
        <v>42</v>
      </c>
      <c r="O253" s="86"/>
      <c r="P253" s="223">
        <f>O253*H253</f>
        <v>0</v>
      </c>
      <c r="Q253" s="223">
        <v>1.0593999999999999</v>
      </c>
      <c r="R253" s="223">
        <f>Q253*H253</f>
        <v>0.32099819999999996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185</v>
      </c>
      <c r="AT253" s="225" t="s">
        <v>180</v>
      </c>
      <c r="AU253" s="225" t="s">
        <v>81</v>
      </c>
      <c r="AY253" s="19" t="s">
        <v>178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185</v>
      </c>
      <c r="BM253" s="225" t="s">
        <v>418</v>
      </c>
    </row>
    <row r="254" s="2" customFormat="1">
      <c r="A254" s="40"/>
      <c r="B254" s="41"/>
      <c r="C254" s="42"/>
      <c r="D254" s="227" t="s">
        <v>187</v>
      </c>
      <c r="E254" s="42"/>
      <c r="F254" s="228" t="s">
        <v>419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187</v>
      </c>
      <c r="AU254" s="19" t="s">
        <v>81</v>
      </c>
    </row>
    <row r="255" s="15" customFormat="1">
      <c r="A255" s="15"/>
      <c r="B255" s="255"/>
      <c r="C255" s="256"/>
      <c r="D255" s="234" t="s">
        <v>189</v>
      </c>
      <c r="E255" s="257" t="s">
        <v>19</v>
      </c>
      <c r="F255" s="258" t="s">
        <v>420</v>
      </c>
      <c r="G255" s="256"/>
      <c r="H255" s="257" t="s">
        <v>19</v>
      </c>
      <c r="I255" s="259"/>
      <c r="J255" s="256"/>
      <c r="K255" s="256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189</v>
      </c>
      <c r="AU255" s="264" t="s">
        <v>81</v>
      </c>
      <c r="AV255" s="15" t="s">
        <v>79</v>
      </c>
      <c r="AW255" s="15" t="s">
        <v>33</v>
      </c>
      <c r="AX255" s="15" t="s">
        <v>71</v>
      </c>
      <c r="AY255" s="264" t="s">
        <v>178</v>
      </c>
    </row>
    <row r="256" s="13" customFormat="1">
      <c r="A256" s="13"/>
      <c r="B256" s="232"/>
      <c r="C256" s="233"/>
      <c r="D256" s="234" t="s">
        <v>189</v>
      </c>
      <c r="E256" s="235" t="s">
        <v>19</v>
      </c>
      <c r="F256" s="236" t="s">
        <v>421</v>
      </c>
      <c r="G256" s="233"/>
      <c r="H256" s="237">
        <v>0.30299999999999999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189</v>
      </c>
      <c r="AU256" s="243" t="s">
        <v>81</v>
      </c>
      <c r="AV256" s="13" t="s">
        <v>81</v>
      </c>
      <c r="AW256" s="13" t="s">
        <v>33</v>
      </c>
      <c r="AX256" s="13" t="s">
        <v>79</v>
      </c>
      <c r="AY256" s="243" t="s">
        <v>178</v>
      </c>
    </row>
    <row r="257" s="12" customFormat="1" ht="22.8" customHeight="1">
      <c r="A257" s="12"/>
      <c r="B257" s="198"/>
      <c r="C257" s="199"/>
      <c r="D257" s="200" t="s">
        <v>70</v>
      </c>
      <c r="E257" s="212" t="s">
        <v>197</v>
      </c>
      <c r="F257" s="212" t="s">
        <v>422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SUM(P258:P379)</f>
        <v>0</v>
      </c>
      <c r="Q257" s="206"/>
      <c r="R257" s="207">
        <f>SUM(R258:R379)</f>
        <v>217.79045532000004</v>
      </c>
      <c r="S257" s="206"/>
      <c r="T257" s="208">
        <f>SUM(T258:T379)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79</v>
      </c>
      <c r="AT257" s="210" t="s">
        <v>70</v>
      </c>
      <c r="AU257" s="210" t="s">
        <v>79</v>
      </c>
      <c r="AY257" s="209" t="s">
        <v>178</v>
      </c>
      <c r="BK257" s="211">
        <f>SUM(BK258:BK379)</f>
        <v>0</v>
      </c>
    </row>
    <row r="258" s="2" customFormat="1" ht="37.8" customHeight="1">
      <c r="A258" s="40"/>
      <c r="B258" s="41"/>
      <c r="C258" s="214" t="s">
        <v>423</v>
      </c>
      <c r="D258" s="214" t="s">
        <v>180</v>
      </c>
      <c r="E258" s="215" t="s">
        <v>424</v>
      </c>
      <c r="F258" s="216" t="s">
        <v>425</v>
      </c>
      <c r="G258" s="217" t="s">
        <v>275</v>
      </c>
      <c r="H258" s="218">
        <v>4</v>
      </c>
      <c r="I258" s="219"/>
      <c r="J258" s="220">
        <f>ROUND(I258*H258,2)</f>
        <v>0</v>
      </c>
      <c r="K258" s="216" t="s">
        <v>184</v>
      </c>
      <c r="L258" s="46"/>
      <c r="M258" s="221" t="s">
        <v>19</v>
      </c>
      <c r="N258" s="222" t="s">
        <v>42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185</v>
      </c>
      <c r="AT258" s="225" t="s">
        <v>180</v>
      </c>
      <c r="AU258" s="225" t="s">
        <v>81</v>
      </c>
      <c r="AY258" s="19" t="s">
        <v>178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79</v>
      </c>
      <c r="BK258" s="226">
        <f>ROUND(I258*H258,2)</f>
        <v>0</v>
      </c>
      <c r="BL258" s="19" t="s">
        <v>185</v>
      </c>
      <c r="BM258" s="225" t="s">
        <v>426</v>
      </c>
    </row>
    <row r="259" s="2" customFormat="1">
      <c r="A259" s="40"/>
      <c r="B259" s="41"/>
      <c r="C259" s="42"/>
      <c r="D259" s="227" t="s">
        <v>187</v>
      </c>
      <c r="E259" s="42"/>
      <c r="F259" s="228" t="s">
        <v>427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187</v>
      </c>
      <c r="AU259" s="19" t="s">
        <v>81</v>
      </c>
    </row>
    <row r="260" s="13" customFormat="1">
      <c r="A260" s="13"/>
      <c r="B260" s="232"/>
      <c r="C260" s="233"/>
      <c r="D260" s="234" t="s">
        <v>189</v>
      </c>
      <c r="E260" s="235" t="s">
        <v>19</v>
      </c>
      <c r="F260" s="236" t="s">
        <v>428</v>
      </c>
      <c r="G260" s="233"/>
      <c r="H260" s="237">
        <v>4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189</v>
      </c>
      <c r="AU260" s="243" t="s">
        <v>81</v>
      </c>
      <c r="AV260" s="13" t="s">
        <v>81</v>
      </c>
      <c r="AW260" s="13" t="s">
        <v>33</v>
      </c>
      <c r="AX260" s="13" t="s">
        <v>79</v>
      </c>
      <c r="AY260" s="243" t="s">
        <v>178</v>
      </c>
    </row>
    <row r="261" s="2" customFormat="1" ht="16.5" customHeight="1">
      <c r="A261" s="40"/>
      <c r="B261" s="41"/>
      <c r="C261" s="265" t="s">
        <v>429</v>
      </c>
      <c r="D261" s="265" t="s">
        <v>430</v>
      </c>
      <c r="E261" s="266" t="s">
        <v>431</v>
      </c>
      <c r="F261" s="267" t="s">
        <v>432</v>
      </c>
      <c r="G261" s="268" t="s">
        <v>275</v>
      </c>
      <c r="H261" s="269">
        <v>5</v>
      </c>
      <c r="I261" s="270"/>
      <c r="J261" s="271">
        <f>ROUND(I261*H261,2)</f>
        <v>0</v>
      </c>
      <c r="K261" s="267" t="s">
        <v>184</v>
      </c>
      <c r="L261" s="272"/>
      <c r="M261" s="273" t="s">
        <v>19</v>
      </c>
      <c r="N261" s="274" t="s">
        <v>42</v>
      </c>
      <c r="O261" s="86"/>
      <c r="P261" s="223">
        <f>O261*H261</f>
        <v>0</v>
      </c>
      <c r="Q261" s="223">
        <v>0.0046899999999999997</v>
      </c>
      <c r="R261" s="223">
        <f>Q261*H261</f>
        <v>0.023449999999999999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232</v>
      </c>
      <c r="AT261" s="225" t="s">
        <v>430</v>
      </c>
      <c r="AU261" s="225" t="s">
        <v>81</v>
      </c>
      <c r="AY261" s="19" t="s">
        <v>178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185</v>
      </c>
      <c r="BM261" s="225" t="s">
        <v>433</v>
      </c>
    </row>
    <row r="262" s="13" customFormat="1">
      <c r="A262" s="13"/>
      <c r="B262" s="232"/>
      <c r="C262" s="233"/>
      <c r="D262" s="234" t="s">
        <v>189</v>
      </c>
      <c r="E262" s="233"/>
      <c r="F262" s="236" t="s">
        <v>434</v>
      </c>
      <c r="G262" s="233"/>
      <c r="H262" s="237">
        <v>5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189</v>
      </c>
      <c r="AU262" s="243" t="s">
        <v>81</v>
      </c>
      <c r="AV262" s="13" t="s">
        <v>81</v>
      </c>
      <c r="AW262" s="13" t="s">
        <v>4</v>
      </c>
      <c r="AX262" s="13" t="s">
        <v>79</v>
      </c>
      <c r="AY262" s="243" t="s">
        <v>178</v>
      </c>
    </row>
    <row r="263" s="2" customFormat="1" ht="24.15" customHeight="1">
      <c r="A263" s="40"/>
      <c r="B263" s="41"/>
      <c r="C263" s="214" t="s">
        <v>435</v>
      </c>
      <c r="D263" s="214" t="s">
        <v>180</v>
      </c>
      <c r="E263" s="215" t="s">
        <v>436</v>
      </c>
      <c r="F263" s="216" t="s">
        <v>437</v>
      </c>
      <c r="G263" s="217" t="s">
        <v>183</v>
      </c>
      <c r="H263" s="218">
        <v>109.52</v>
      </c>
      <c r="I263" s="219"/>
      <c r="J263" s="220">
        <f>ROUND(I263*H263,2)</f>
        <v>0</v>
      </c>
      <c r="K263" s="216" t="s">
        <v>184</v>
      </c>
      <c r="L263" s="46"/>
      <c r="M263" s="221" t="s">
        <v>19</v>
      </c>
      <c r="N263" s="222" t="s">
        <v>42</v>
      </c>
      <c r="O263" s="86"/>
      <c r="P263" s="223">
        <f>O263*H263</f>
        <v>0</v>
      </c>
      <c r="Q263" s="223">
        <v>0.73404000000000003</v>
      </c>
      <c r="R263" s="223">
        <f>Q263*H263</f>
        <v>80.392060799999996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185</v>
      </c>
      <c r="AT263" s="225" t="s">
        <v>180</v>
      </c>
      <c r="AU263" s="225" t="s">
        <v>81</v>
      </c>
      <c r="AY263" s="19" t="s">
        <v>178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185</v>
      </c>
      <c r="BM263" s="225" t="s">
        <v>438</v>
      </c>
    </row>
    <row r="264" s="2" customFormat="1">
      <c r="A264" s="40"/>
      <c r="B264" s="41"/>
      <c r="C264" s="42"/>
      <c r="D264" s="227" t="s">
        <v>187</v>
      </c>
      <c r="E264" s="42"/>
      <c r="F264" s="228" t="s">
        <v>439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187</v>
      </c>
      <c r="AU264" s="19" t="s">
        <v>81</v>
      </c>
    </row>
    <row r="265" s="13" customFormat="1">
      <c r="A265" s="13"/>
      <c r="B265" s="232"/>
      <c r="C265" s="233"/>
      <c r="D265" s="234" t="s">
        <v>189</v>
      </c>
      <c r="E265" s="235" t="s">
        <v>19</v>
      </c>
      <c r="F265" s="236" t="s">
        <v>440</v>
      </c>
      <c r="G265" s="233"/>
      <c r="H265" s="237">
        <v>49.103999999999999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189</v>
      </c>
      <c r="AU265" s="243" t="s">
        <v>81</v>
      </c>
      <c r="AV265" s="13" t="s">
        <v>81</v>
      </c>
      <c r="AW265" s="13" t="s">
        <v>33</v>
      </c>
      <c r="AX265" s="13" t="s">
        <v>71</v>
      </c>
      <c r="AY265" s="243" t="s">
        <v>178</v>
      </c>
    </row>
    <row r="266" s="13" customFormat="1">
      <c r="A266" s="13"/>
      <c r="B266" s="232"/>
      <c r="C266" s="233"/>
      <c r="D266" s="234" t="s">
        <v>189</v>
      </c>
      <c r="E266" s="235" t="s">
        <v>19</v>
      </c>
      <c r="F266" s="236" t="s">
        <v>441</v>
      </c>
      <c r="G266" s="233"/>
      <c r="H266" s="237">
        <v>17.824999999999999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189</v>
      </c>
      <c r="AU266" s="243" t="s">
        <v>81</v>
      </c>
      <c r="AV266" s="13" t="s">
        <v>81</v>
      </c>
      <c r="AW266" s="13" t="s">
        <v>33</v>
      </c>
      <c r="AX266" s="13" t="s">
        <v>71</v>
      </c>
      <c r="AY266" s="243" t="s">
        <v>178</v>
      </c>
    </row>
    <row r="267" s="13" customFormat="1">
      <c r="A267" s="13"/>
      <c r="B267" s="232"/>
      <c r="C267" s="233"/>
      <c r="D267" s="234" t="s">
        <v>189</v>
      </c>
      <c r="E267" s="235" t="s">
        <v>19</v>
      </c>
      <c r="F267" s="236" t="s">
        <v>442</v>
      </c>
      <c r="G267" s="233"/>
      <c r="H267" s="237">
        <v>18.853000000000002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189</v>
      </c>
      <c r="AU267" s="243" t="s">
        <v>81</v>
      </c>
      <c r="AV267" s="13" t="s">
        <v>81</v>
      </c>
      <c r="AW267" s="13" t="s">
        <v>33</v>
      </c>
      <c r="AX267" s="13" t="s">
        <v>71</v>
      </c>
      <c r="AY267" s="243" t="s">
        <v>178</v>
      </c>
    </row>
    <row r="268" s="13" customFormat="1">
      <c r="A268" s="13"/>
      <c r="B268" s="232"/>
      <c r="C268" s="233"/>
      <c r="D268" s="234" t="s">
        <v>189</v>
      </c>
      <c r="E268" s="235" t="s">
        <v>19</v>
      </c>
      <c r="F268" s="236" t="s">
        <v>443</v>
      </c>
      <c r="G268" s="233"/>
      <c r="H268" s="237">
        <v>23.738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189</v>
      </c>
      <c r="AU268" s="243" t="s">
        <v>81</v>
      </c>
      <c r="AV268" s="13" t="s">
        <v>81</v>
      </c>
      <c r="AW268" s="13" t="s">
        <v>33</v>
      </c>
      <c r="AX268" s="13" t="s">
        <v>71</v>
      </c>
      <c r="AY268" s="243" t="s">
        <v>178</v>
      </c>
    </row>
    <row r="269" s="14" customFormat="1">
      <c r="A269" s="14"/>
      <c r="B269" s="244"/>
      <c r="C269" s="245"/>
      <c r="D269" s="234" t="s">
        <v>189</v>
      </c>
      <c r="E269" s="246" t="s">
        <v>19</v>
      </c>
      <c r="F269" s="247" t="s">
        <v>214</v>
      </c>
      <c r="G269" s="245"/>
      <c r="H269" s="248">
        <v>109.52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189</v>
      </c>
      <c r="AU269" s="254" t="s">
        <v>81</v>
      </c>
      <c r="AV269" s="14" t="s">
        <v>185</v>
      </c>
      <c r="AW269" s="14" t="s">
        <v>33</v>
      </c>
      <c r="AX269" s="14" t="s">
        <v>79</v>
      </c>
      <c r="AY269" s="254" t="s">
        <v>178</v>
      </c>
    </row>
    <row r="270" s="2" customFormat="1" ht="24.15" customHeight="1">
      <c r="A270" s="40"/>
      <c r="B270" s="41"/>
      <c r="C270" s="214" t="s">
        <v>444</v>
      </c>
      <c r="D270" s="214" t="s">
        <v>180</v>
      </c>
      <c r="E270" s="215" t="s">
        <v>445</v>
      </c>
      <c r="F270" s="216" t="s">
        <v>446</v>
      </c>
      <c r="G270" s="217" t="s">
        <v>193</v>
      </c>
      <c r="H270" s="218">
        <v>10.725</v>
      </c>
      <c r="I270" s="219"/>
      <c r="J270" s="220">
        <f>ROUND(I270*H270,2)</f>
        <v>0</v>
      </c>
      <c r="K270" s="216" t="s">
        <v>184</v>
      </c>
      <c r="L270" s="46"/>
      <c r="M270" s="221" t="s">
        <v>19</v>
      </c>
      <c r="N270" s="222" t="s">
        <v>42</v>
      </c>
      <c r="O270" s="86"/>
      <c r="P270" s="223">
        <f>O270*H270</f>
        <v>0</v>
      </c>
      <c r="Q270" s="223">
        <v>2.2973300000000001</v>
      </c>
      <c r="R270" s="223">
        <f>Q270*H270</f>
        <v>24.638864250000001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185</v>
      </c>
      <c r="AT270" s="225" t="s">
        <v>180</v>
      </c>
      <c r="AU270" s="225" t="s">
        <v>81</v>
      </c>
      <c r="AY270" s="19" t="s">
        <v>178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185</v>
      </c>
      <c r="BM270" s="225" t="s">
        <v>447</v>
      </c>
    </row>
    <row r="271" s="2" customFormat="1">
      <c r="A271" s="40"/>
      <c r="B271" s="41"/>
      <c r="C271" s="42"/>
      <c r="D271" s="227" t="s">
        <v>187</v>
      </c>
      <c r="E271" s="42"/>
      <c r="F271" s="228" t="s">
        <v>448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187</v>
      </c>
      <c r="AU271" s="19" t="s">
        <v>81</v>
      </c>
    </row>
    <row r="272" s="13" customFormat="1">
      <c r="A272" s="13"/>
      <c r="B272" s="232"/>
      <c r="C272" s="233"/>
      <c r="D272" s="234" t="s">
        <v>189</v>
      </c>
      <c r="E272" s="235" t="s">
        <v>19</v>
      </c>
      <c r="F272" s="236" t="s">
        <v>449</v>
      </c>
      <c r="G272" s="233"/>
      <c r="H272" s="237">
        <v>10.725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189</v>
      </c>
      <c r="AU272" s="243" t="s">
        <v>81</v>
      </c>
      <c r="AV272" s="13" t="s">
        <v>81</v>
      </c>
      <c r="AW272" s="13" t="s">
        <v>33</v>
      </c>
      <c r="AX272" s="13" t="s">
        <v>79</v>
      </c>
      <c r="AY272" s="243" t="s">
        <v>178</v>
      </c>
    </row>
    <row r="273" s="2" customFormat="1" ht="24.15" customHeight="1">
      <c r="A273" s="40"/>
      <c r="B273" s="41"/>
      <c r="C273" s="214" t="s">
        <v>450</v>
      </c>
      <c r="D273" s="214" t="s">
        <v>180</v>
      </c>
      <c r="E273" s="215" t="s">
        <v>451</v>
      </c>
      <c r="F273" s="216" t="s">
        <v>452</v>
      </c>
      <c r="G273" s="217" t="s">
        <v>193</v>
      </c>
      <c r="H273" s="218">
        <v>10.725</v>
      </c>
      <c r="I273" s="219"/>
      <c r="J273" s="220">
        <f>ROUND(I273*H273,2)</f>
        <v>0</v>
      </c>
      <c r="K273" s="216" t="s">
        <v>184</v>
      </c>
      <c r="L273" s="46"/>
      <c r="M273" s="221" t="s">
        <v>19</v>
      </c>
      <c r="N273" s="222" t="s">
        <v>42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185</v>
      </c>
      <c r="AT273" s="225" t="s">
        <v>180</v>
      </c>
      <c r="AU273" s="225" t="s">
        <v>81</v>
      </c>
      <c r="AY273" s="19" t="s">
        <v>178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185</v>
      </c>
      <c r="BM273" s="225" t="s">
        <v>453</v>
      </c>
    </row>
    <row r="274" s="2" customFormat="1">
      <c r="A274" s="40"/>
      <c r="B274" s="41"/>
      <c r="C274" s="42"/>
      <c r="D274" s="227" t="s">
        <v>187</v>
      </c>
      <c r="E274" s="42"/>
      <c r="F274" s="228" t="s">
        <v>454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187</v>
      </c>
      <c r="AU274" s="19" t="s">
        <v>81</v>
      </c>
    </row>
    <row r="275" s="2" customFormat="1" ht="24.15" customHeight="1">
      <c r="A275" s="40"/>
      <c r="B275" s="41"/>
      <c r="C275" s="214" t="s">
        <v>455</v>
      </c>
      <c r="D275" s="214" t="s">
        <v>180</v>
      </c>
      <c r="E275" s="215" t="s">
        <v>456</v>
      </c>
      <c r="F275" s="216" t="s">
        <v>457</v>
      </c>
      <c r="G275" s="217" t="s">
        <v>275</v>
      </c>
      <c r="H275" s="218">
        <v>0.75</v>
      </c>
      <c r="I275" s="219"/>
      <c r="J275" s="220">
        <f>ROUND(I275*H275,2)</f>
        <v>0</v>
      </c>
      <c r="K275" s="216" t="s">
        <v>184</v>
      </c>
      <c r="L275" s="46"/>
      <c r="M275" s="221" t="s">
        <v>19</v>
      </c>
      <c r="N275" s="222" t="s">
        <v>42</v>
      </c>
      <c r="O275" s="86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185</v>
      </c>
      <c r="AT275" s="225" t="s">
        <v>180</v>
      </c>
      <c r="AU275" s="225" t="s">
        <v>81</v>
      </c>
      <c r="AY275" s="19" t="s">
        <v>178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185</v>
      </c>
      <c r="BM275" s="225" t="s">
        <v>458</v>
      </c>
    </row>
    <row r="276" s="2" customFormat="1">
      <c r="A276" s="40"/>
      <c r="B276" s="41"/>
      <c r="C276" s="42"/>
      <c r="D276" s="227" t="s">
        <v>187</v>
      </c>
      <c r="E276" s="42"/>
      <c r="F276" s="228" t="s">
        <v>459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187</v>
      </c>
      <c r="AU276" s="19" t="s">
        <v>81</v>
      </c>
    </row>
    <row r="277" s="2" customFormat="1" ht="24.15" customHeight="1">
      <c r="A277" s="40"/>
      <c r="B277" s="41"/>
      <c r="C277" s="214" t="s">
        <v>460</v>
      </c>
      <c r="D277" s="214" t="s">
        <v>180</v>
      </c>
      <c r="E277" s="215" t="s">
        <v>461</v>
      </c>
      <c r="F277" s="216" t="s">
        <v>462</v>
      </c>
      <c r="G277" s="217" t="s">
        <v>275</v>
      </c>
      <c r="H277" s="218">
        <v>0.75</v>
      </c>
      <c r="I277" s="219"/>
      <c r="J277" s="220">
        <f>ROUND(I277*H277,2)</f>
        <v>0</v>
      </c>
      <c r="K277" s="216" t="s">
        <v>184</v>
      </c>
      <c r="L277" s="46"/>
      <c r="M277" s="221" t="s">
        <v>19</v>
      </c>
      <c r="N277" s="222" t="s">
        <v>42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185</v>
      </c>
      <c r="AT277" s="225" t="s">
        <v>180</v>
      </c>
      <c r="AU277" s="225" t="s">
        <v>81</v>
      </c>
      <c r="AY277" s="19" t="s">
        <v>178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185</v>
      </c>
      <c r="BM277" s="225" t="s">
        <v>463</v>
      </c>
    </row>
    <row r="278" s="2" customFormat="1">
      <c r="A278" s="40"/>
      <c r="B278" s="41"/>
      <c r="C278" s="42"/>
      <c r="D278" s="227" t="s">
        <v>187</v>
      </c>
      <c r="E278" s="42"/>
      <c r="F278" s="228" t="s">
        <v>464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187</v>
      </c>
      <c r="AU278" s="19" t="s">
        <v>81</v>
      </c>
    </row>
    <row r="279" s="2" customFormat="1" ht="24.15" customHeight="1">
      <c r="A279" s="40"/>
      <c r="B279" s="41"/>
      <c r="C279" s="214" t="s">
        <v>465</v>
      </c>
      <c r="D279" s="214" t="s">
        <v>180</v>
      </c>
      <c r="E279" s="215" t="s">
        <v>466</v>
      </c>
      <c r="F279" s="216" t="s">
        <v>467</v>
      </c>
      <c r="G279" s="217" t="s">
        <v>183</v>
      </c>
      <c r="H279" s="218">
        <v>34.216000000000001</v>
      </c>
      <c r="I279" s="219"/>
      <c r="J279" s="220">
        <f>ROUND(I279*H279,2)</f>
        <v>0</v>
      </c>
      <c r="K279" s="216" t="s">
        <v>184</v>
      </c>
      <c r="L279" s="46"/>
      <c r="M279" s="221" t="s">
        <v>19</v>
      </c>
      <c r="N279" s="222" t="s">
        <v>42</v>
      </c>
      <c r="O279" s="86"/>
      <c r="P279" s="223">
        <f>O279*H279</f>
        <v>0</v>
      </c>
      <c r="Q279" s="223">
        <v>0.39376</v>
      </c>
      <c r="R279" s="223">
        <f>Q279*H279</f>
        <v>13.472892160000001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185</v>
      </c>
      <c r="AT279" s="225" t="s">
        <v>180</v>
      </c>
      <c r="AU279" s="225" t="s">
        <v>81</v>
      </c>
      <c r="AY279" s="19" t="s">
        <v>178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185</v>
      </c>
      <c r="BM279" s="225" t="s">
        <v>468</v>
      </c>
    </row>
    <row r="280" s="2" customFormat="1">
      <c r="A280" s="40"/>
      <c r="B280" s="41"/>
      <c r="C280" s="42"/>
      <c r="D280" s="227" t="s">
        <v>187</v>
      </c>
      <c r="E280" s="42"/>
      <c r="F280" s="228" t="s">
        <v>469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187</v>
      </c>
      <c r="AU280" s="19" t="s">
        <v>81</v>
      </c>
    </row>
    <row r="281" s="13" customFormat="1">
      <c r="A281" s="13"/>
      <c r="B281" s="232"/>
      <c r="C281" s="233"/>
      <c r="D281" s="234" t="s">
        <v>189</v>
      </c>
      <c r="E281" s="235" t="s">
        <v>19</v>
      </c>
      <c r="F281" s="236" t="s">
        <v>470</v>
      </c>
      <c r="G281" s="233"/>
      <c r="H281" s="237">
        <v>34.216000000000001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189</v>
      </c>
      <c r="AU281" s="243" t="s">
        <v>81</v>
      </c>
      <c r="AV281" s="13" t="s">
        <v>81</v>
      </c>
      <c r="AW281" s="13" t="s">
        <v>33</v>
      </c>
      <c r="AX281" s="13" t="s">
        <v>79</v>
      </c>
      <c r="AY281" s="243" t="s">
        <v>178</v>
      </c>
    </row>
    <row r="282" s="2" customFormat="1" ht="24.15" customHeight="1">
      <c r="A282" s="40"/>
      <c r="B282" s="41"/>
      <c r="C282" s="214" t="s">
        <v>471</v>
      </c>
      <c r="D282" s="214" t="s">
        <v>180</v>
      </c>
      <c r="E282" s="215" t="s">
        <v>472</v>
      </c>
      <c r="F282" s="216" t="s">
        <v>473</v>
      </c>
      <c r="G282" s="217" t="s">
        <v>183</v>
      </c>
      <c r="H282" s="218">
        <v>152.64500000000001</v>
      </c>
      <c r="I282" s="219"/>
      <c r="J282" s="220">
        <f>ROUND(I282*H282,2)</f>
        <v>0</v>
      </c>
      <c r="K282" s="216" t="s">
        <v>184</v>
      </c>
      <c r="L282" s="46"/>
      <c r="M282" s="221" t="s">
        <v>19</v>
      </c>
      <c r="N282" s="222" t="s">
        <v>42</v>
      </c>
      <c r="O282" s="86"/>
      <c r="P282" s="223">
        <f>O282*H282</f>
        <v>0</v>
      </c>
      <c r="Q282" s="223">
        <v>0.16991999999999999</v>
      </c>
      <c r="R282" s="223">
        <f>Q282*H282</f>
        <v>25.937438400000001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185</v>
      </c>
      <c r="AT282" s="225" t="s">
        <v>180</v>
      </c>
      <c r="AU282" s="225" t="s">
        <v>81</v>
      </c>
      <c r="AY282" s="19" t="s">
        <v>178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185</v>
      </c>
      <c r="BM282" s="225" t="s">
        <v>474</v>
      </c>
    </row>
    <row r="283" s="2" customFormat="1">
      <c r="A283" s="40"/>
      <c r="B283" s="41"/>
      <c r="C283" s="42"/>
      <c r="D283" s="227" t="s">
        <v>187</v>
      </c>
      <c r="E283" s="42"/>
      <c r="F283" s="228" t="s">
        <v>475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187</v>
      </c>
      <c r="AU283" s="19" t="s">
        <v>81</v>
      </c>
    </row>
    <row r="284" s="13" customFormat="1">
      <c r="A284" s="13"/>
      <c r="B284" s="232"/>
      <c r="C284" s="233"/>
      <c r="D284" s="234" t="s">
        <v>189</v>
      </c>
      <c r="E284" s="235" t="s">
        <v>19</v>
      </c>
      <c r="F284" s="236" t="s">
        <v>476</v>
      </c>
      <c r="G284" s="233"/>
      <c r="H284" s="237">
        <v>176.899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189</v>
      </c>
      <c r="AU284" s="243" t="s">
        <v>81</v>
      </c>
      <c r="AV284" s="13" t="s">
        <v>81</v>
      </c>
      <c r="AW284" s="13" t="s">
        <v>33</v>
      </c>
      <c r="AX284" s="13" t="s">
        <v>71</v>
      </c>
      <c r="AY284" s="243" t="s">
        <v>178</v>
      </c>
    </row>
    <row r="285" s="13" customFormat="1">
      <c r="A285" s="13"/>
      <c r="B285" s="232"/>
      <c r="C285" s="233"/>
      <c r="D285" s="234" t="s">
        <v>189</v>
      </c>
      <c r="E285" s="235" t="s">
        <v>19</v>
      </c>
      <c r="F285" s="236" t="s">
        <v>477</v>
      </c>
      <c r="G285" s="233"/>
      <c r="H285" s="237">
        <v>6.5800000000000001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189</v>
      </c>
      <c r="AU285" s="243" t="s">
        <v>81</v>
      </c>
      <c r="AV285" s="13" t="s">
        <v>81</v>
      </c>
      <c r="AW285" s="13" t="s">
        <v>33</v>
      </c>
      <c r="AX285" s="13" t="s">
        <v>71</v>
      </c>
      <c r="AY285" s="243" t="s">
        <v>178</v>
      </c>
    </row>
    <row r="286" s="13" customFormat="1">
      <c r="A286" s="13"/>
      <c r="B286" s="232"/>
      <c r="C286" s="233"/>
      <c r="D286" s="234" t="s">
        <v>189</v>
      </c>
      <c r="E286" s="235" t="s">
        <v>19</v>
      </c>
      <c r="F286" s="236" t="s">
        <v>478</v>
      </c>
      <c r="G286" s="233"/>
      <c r="H286" s="237">
        <v>11.183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189</v>
      </c>
      <c r="AU286" s="243" t="s">
        <v>81</v>
      </c>
      <c r="AV286" s="13" t="s">
        <v>81</v>
      </c>
      <c r="AW286" s="13" t="s">
        <v>33</v>
      </c>
      <c r="AX286" s="13" t="s">
        <v>71</v>
      </c>
      <c r="AY286" s="243" t="s">
        <v>178</v>
      </c>
    </row>
    <row r="287" s="13" customFormat="1">
      <c r="A287" s="13"/>
      <c r="B287" s="232"/>
      <c r="C287" s="233"/>
      <c r="D287" s="234" t="s">
        <v>189</v>
      </c>
      <c r="E287" s="235" t="s">
        <v>19</v>
      </c>
      <c r="F287" s="236" t="s">
        <v>479</v>
      </c>
      <c r="G287" s="233"/>
      <c r="H287" s="237">
        <v>-53.07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189</v>
      </c>
      <c r="AU287" s="243" t="s">
        <v>81</v>
      </c>
      <c r="AV287" s="13" t="s">
        <v>81</v>
      </c>
      <c r="AW287" s="13" t="s">
        <v>33</v>
      </c>
      <c r="AX287" s="13" t="s">
        <v>71</v>
      </c>
      <c r="AY287" s="243" t="s">
        <v>178</v>
      </c>
    </row>
    <row r="288" s="13" customFormat="1">
      <c r="A288" s="13"/>
      <c r="B288" s="232"/>
      <c r="C288" s="233"/>
      <c r="D288" s="234" t="s">
        <v>189</v>
      </c>
      <c r="E288" s="235" t="s">
        <v>19</v>
      </c>
      <c r="F288" s="236" t="s">
        <v>480</v>
      </c>
      <c r="G288" s="233"/>
      <c r="H288" s="237">
        <v>11.053000000000001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189</v>
      </c>
      <c r="AU288" s="243" t="s">
        <v>81</v>
      </c>
      <c r="AV288" s="13" t="s">
        <v>81</v>
      </c>
      <c r="AW288" s="13" t="s">
        <v>33</v>
      </c>
      <c r="AX288" s="13" t="s">
        <v>71</v>
      </c>
      <c r="AY288" s="243" t="s">
        <v>178</v>
      </c>
    </row>
    <row r="289" s="14" customFormat="1">
      <c r="A289" s="14"/>
      <c r="B289" s="244"/>
      <c r="C289" s="245"/>
      <c r="D289" s="234" t="s">
        <v>189</v>
      </c>
      <c r="E289" s="246" t="s">
        <v>19</v>
      </c>
      <c r="F289" s="247" t="s">
        <v>214</v>
      </c>
      <c r="G289" s="245"/>
      <c r="H289" s="248">
        <v>152.64500000000001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189</v>
      </c>
      <c r="AU289" s="254" t="s">
        <v>81</v>
      </c>
      <c r="AV289" s="14" t="s">
        <v>185</v>
      </c>
      <c r="AW289" s="14" t="s">
        <v>33</v>
      </c>
      <c r="AX289" s="14" t="s">
        <v>79</v>
      </c>
      <c r="AY289" s="254" t="s">
        <v>178</v>
      </c>
    </row>
    <row r="290" s="2" customFormat="1" ht="24.15" customHeight="1">
      <c r="A290" s="40"/>
      <c r="B290" s="41"/>
      <c r="C290" s="214" t="s">
        <v>481</v>
      </c>
      <c r="D290" s="214" t="s">
        <v>180</v>
      </c>
      <c r="E290" s="215" t="s">
        <v>482</v>
      </c>
      <c r="F290" s="216" t="s">
        <v>483</v>
      </c>
      <c r="G290" s="217" t="s">
        <v>275</v>
      </c>
      <c r="H290" s="218">
        <v>3.1400000000000001</v>
      </c>
      <c r="I290" s="219"/>
      <c r="J290" s="220">
        <f>ROUND(I290*H290,2)</f>
        <v>0</v>
      </c>
      <c r="K290" s="216" t="s">
        <v>184</v>
      </c>
      <c r="L290" s="46"/>
      <c r="M290" s="221" t="s">
        <v>19</v>
      </c>
      <c r="N290" s="222" t="s">
        <v>42</v>
      </c>
      <c r="O290" s="86"/>
      <c r="P290" s="223">
        <f>O290*H290</f>
        <v>0</v>
      </c>
      <c r="Q290" s="223">
        <v>0.035540000000000002</v>
      </c>
      <c r="R290" s="223">
        <f>Q290*H290</f>
        <v>0.11159560000000002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185</v>
      </c>
      <c r="AT290" s="225" t="s">
        <v>180</v>
      </c>
      <c r="AU290" s="225" t="s">
        <v>81</v>
      </c>
      <c r="AY290" s="19" t="s">
        <v>178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185</v>
      </c>
      <c r="BM290" s="225" t="s">
        <v>484</v>
      </c>
    </row>
    <row r="291" s="2" customFormat="1">
      <c r="A291" s="40"/>
      <c r="B291" s="41"/>
      <c r="C291" s="42"/>
      <c r="D291" s="227" t="s">
        <v>187</v>
      </c>
      <c r="E291" s="42"/>
      <c r="F291" s="228" t="s">
        <v>485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187</v>
      </c>
      <c r="AU291" s="19" t="s">
        <v>81</v>
      </c>
    </row>
    <row r="292" s="2" customFormat="1" ht="16.5" customHeight="1">
      <c r="A292" s="40"/>
      <c r="B292" s="41"/>
      <c r="C292" s="214" t="s">
        <v>486</v>
      </c>
      <c r="D292" s="214" t="s">
        <v>180</v>
      </c>
      <c r="E292" s="215" t="s">
        <v>487</v>
      </c>
      <c r="F292" s="216" t="s">
        <v>488</v>
      </c>
      <c r="G292" s="217" t="s">
        <v>275</v>
      </c>
      <c r="H292" s="218">
        <v>3.1400000000000001</v>
      </c>
      <c r="I292" s="219"/>
      <c r="J292" s="220">
        <f>ROUND(I292*H292,2)</f>
        <v>0</v>
      </c>
      <c r="K292" s="216" t="s">
        <v>184</v>
      </c>
      <c r="L292" s="46"/>
      <c r="M292" s="221" t="s">
        <v>19</v>
      </c>
      <c r="N292" s="222" t="s">
        <v>42</v>
      </c>
      <c r="O292" s="86"/>
      <c r="P292" s="223">
        <f>O292*H292</f>
        <v>0</v>
      </c>
      <c r="Q292" s="223">
        <v>0.0074700000000000001</v>
      </c>
      <c r="R292" s="223">
        <f>Q292*H292</f>
        <v>0.023455800000000002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185</v>
      </c>
      <c r="AT292" s="225" t="s">
        <v>180</v>
      </c>
      <c r="AU292" s="225" t="s">
        <v>81</v>
      </c>
      <c r="AY292" s="19" t="s">
        <v>178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185</v>
      </c>
      <c r="BM292" s="225" t="s">
        <v>489</v>
      </c>
    </row>
    <row r="293" s="2" customFormat="1">
      <c r="A293" s="40"/>
      <c r="B293" s="41"/>
      <c r="C293" s="42"/>
      <c r="D293" s="227" t="s">
        <v>187</v>
      </c>
      <c r="E293" s="42"/>
      <c r="F293" s="228" t="s">
        <v>490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187</v>
      </c>
      <c r="AU293" s="19" t="s">
        <v>81</v>
      </c>
    </row>
    <row r="294" s="13" customFormat="1">
      <c r="A294" s="13"/>
      <c r="B294" s="232"/>
      <c r="C294" s="233"/>
      <c r="D294" s="234" t="s">
        <v>189</v>
      </c>
      <c r="E294" s="235" t="s">
        <v>19</v>
      </c>
      <c r="F294" s="236" t="s">
        <v>491</v>
      </c>
      <c r="G294" s="233"/>
      <c r="H294" s="237">
        <v>3.1400000000000001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189</v>
      </c>
      <c r="AU294" s="243" t="s">
        <v>81</v>
      </c>
      <c r="AV294" s="13" t="s">
        <v>81</v>
      </c>
      <c r="AW294" s="13" t="s">
        <v>33</v>
      </c>
      <c r="AX294" s="13" t="s">
        <v>79</v>
      </c>
      <c r="AY294" s="243" t="s">
        <v>178</v>
      </c>
    </row>
    <row r="295" s="2" customFormat="1" ht="16.5" customHeight="1">
      <c r="A295" s="40"/>
      <c r="B295" s="41"/>
      <c r="C295" s="214" t="s">
        <v>492</v>
      </c>
      <c r="D295" s="214" t="s">
        <v>180</v>
      </c>
      <c r="E295" s="215" t="s">
        <v>493</v>
      </c>
      <c r="F295" s="216" t="s">
        <v>494</v>
      </c>
      <c r="G295" s="217" t="s">
        <v>275</v>
      </c>
      <c r="H295" s="218">
        <v>9.4000000000000004</v>
      </c>
      <c r="I295" s="219"/>
      <c r="J295" s="220">
        <f>ROUND(I295*H295,2)</f>
        <v>0</v>
      </c>
      <c r="K295" s="216" t="s">
        <v>184</v>
      </c>
      <c r="L295" s="46"/>
      <c r="M295" s="221" t="s">
        <v>19</v>
      </c>
      <c r="N295" s="222" t="s">
        <v>42</v>
      </c>
      <c r="O295" s="86"/>
      <c r="P295" s="223">
        <f>O295*H295</f>
        <v>0</v>
      </c>
      <c r="Q295" s="223">
        <v>0.050860000000000002</v>
      </c>
      <c r="R295" s="223">
        <f>Q295*H295</f>
        <v>0.47808400000000006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185</v>
      </c>
      <c r="AT295" s="225" t="s">
        <v>180</v>
      </c>
      <c r="AU295" s="225" t="s">
        <v>81</v>
      </c>
      <c r="AY295" s="19" t="s">
        <v>178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79</v>
      </c>
      <c r="BK295" s="226">
        <f>ROUND(I295*H295,2)</f>
        <v>0</v>
      </c>
      <c r="BL295" s="19" t="s">
        <v>185</v>
      </c>
      <c r="BM295" s="225" t="s">
        <v>495</v>
      </c>
    </row>
    <row r="296" s="2" customFormat="1">
      <c r="A296" s="40"/>
      <c r="B296" s="41"/>
      <c r="C296" s="42"/>
      <c r="D296" s="227" t="s">
        <v>187</v>
      </c>
      <c r="E296" s="42"/>
      <c r="F296" s="228" t="s">
        <v>496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187</v>
      </c>
      <c r="AU296" s="19" t="s">
        <v>81</v>
      </c>
    </row>
    <row r="297" s="13" customFormat="1">
      <c r="A297" s="13"/>
      <c r="B297" s="232"/>
      <c r="C297" s="233"/>
      <c r="D297" s="234" t="s">
        <v>189</v>
      </c>
      <c r="E297" s="235" t="s">
        <v>19</v>
      </c>
      <c r="F297" s="236" t="s">
        <v>497</v>
      </c>
      <c r="G297" s="233"/>
      <c r="H297" s="237">
        <v>9.4000000000000004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189</v>
      </c>
      <c r="AU297" s="243" t="s">
        <v>81</v>
      </c>
      <c r="AV297" s="13" t="s">
        <v>81</v>
      </c>
      <c r="AW297" s="13" t="s">
        <v>33</v>
      </c>
      <c r="AX297" s="13" t="s">
        <v>79</v>
      </c>
      <c r="AY297" s="243" t="s">
        <v>178</v>
      </c>
    </row>
    <row r="298" s="2" customFormat="1" ht="24.15" customHeight="1">
      <c r="A298" s="40"/>
      <c r="B298" s="41"/>
      <c r="C298" s="214" t="s">
        <v>498</v>
      </c>
      <c r="D298" s="214" t="s">
        <v>180</v>
      </c>
      <c r="E298" s="215" t="s">
        <v>499</v>
      </c>
      <c r="F298" s="216" t="s">
        <v>500</v>
      </c>
      <c r="G298" s="217" t="s">
        <v>193</v>
      </c>
      <c r="H298" s="218">
        <v>11.33</v>
      </c>
      <c r="I298" s="219"/>
      <c r="J298" s="220">
        <f>ROUND(I298*H298,2)</f>
        <v>0</v>
      </c>
      <c r="K298" s="216" t="s">
        <v>184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2.5018699999999998</v>
      </c>
      <c r="R298" s="223">
        <f>Q298*H298</f>
        <v>28.346187099999998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185</v>
      </c>
      <c r="AT298" s="225" t="s">
        <v>180</v>
      </c>
      <c r="AU298" s="225" t="s">
        <v>81</v>
      </c>
      <c r="AY298" s="19" t="s">
        <v>178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185</v>
      </c>
      <c r="BM298" s="225" t="s">
        <v>501</v>
      </c>
    </row>
    <row r="299" s="2" customFormat="1">
      <c r="A299" s="40"/>
      <c r="B299" s="41"/>
      <c r="C299" s="42"/>
      <c r="D299" s="227" t="s">
        <v>187</v>
      </c>
      <c r="E299" s="42"/>
      <c r="F299" s="228" t="s">
        <v>502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187</v>
      </c>
      <c r="AU299" s="19" t="s">
        <v>81</v>
      </c>
    </row>
    <row r="300" s="13" customFormat="1">
      <c r="A300" s="13"/>
      <c r="B300" s="232"/>
      <c r="C300" s="233"/>
      <c r="D300" s="234" t="s">
        <v>189</v>
      </c>
      <c r="E300" s="235" t="s">
        <v>19</v>
      </c>
      <c r="F300" s="236" t="s">
        <v>503</v>
      </c>
      <c r="G300" s="233"/>
      <c r="H300" s="237">
        <v>11.33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189</v>
      </c>
      <c r="AU300" s="243" t="s">
        <v>81</v>
      </c>
      <c r="AV300" s="13" t="s">
        <v>81</v>
      </c>
      <c r="AW300" s="13" t="s">
        <v>33</v>
      </c>
      <c r="AX300" s="13" t="s">
        <v>79</v>
      </c>
      <c r="AY300" s="243" t="s">
        <v>178</v>
      </c>
    </row>
    <row r="301" s="2" customFormat="1" ht="24.15" customHeight="1">
      <c r="A301" s="40"/>
      <c r="B301" s="41"/>
      <c r="C301" s="214" t="s">
        <v>504</v>
      </c>
      <c r="D301" s="214" t="s">
        <v>180</v>
      </c>
      <c r="E301" s="215" t="s">
        <v>505</v>
      </c>
      <c r="F301" s="216" t="s">
        <v>506</v>
      </c>
      <c r="G301" s="217" t="s">
        <v>183</v>
      </c>
      <c r="H301" s="218">
        <v>75.530000000000001</v>
      </c>
      <c r="I301" s="219"/>
      <c r="J301" s="220">
        <f>ROUND(I301*H301,2)</f>
        <v>0</v>
      </c>
      <c r="K301" s="216" t="s">
        <v>184</v>
      </c>
      <c r="L301" s="46"/>
      <c r="M301" s="221" t="s">
        <v>19</v>
      </c>
      <c r="N301" s="222" t="s">
        <v>42</v>
      </c>
      <c r="O301" s="86"/>
      <c r="P301" s="223">
        <f>O301*H301</f>
        <v>0</v>
      </c>
      <c r="Q301" s="223">
        <v>0.0034199999999999999</v>
      </c>
      <c r="R301" s="223">
        <f>Q301*H301</f>
        <v>0.2583126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185</v>
      </c>
      <c r="AT301" s="225" t="s">
        <v>180</v>
      </c>
      <c r="AU301" s="225" t="s">
        <v>81</v>
      </c>
      <c r="AY301" s="19" t="s">
        <v>178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9" t="s">
        <v>79</v>
      </c>
      <c r="BK301" s="226">
        <f>ROUND(I301*H301,2)</f>
        <v>0</v>
      </c>
      <c r="BL301" s="19" t="s">
        <v>185</v>
      </c>
      <c r="BM301" s="225" t="s">
        <v>507</v>
      </c>
    </row>
    <row r="302" s="2" customFormat="1">
      <c r="A302" s="40"/>
      <c r="B302" s="41"/>
      <c r="C302" s="42"/>
      <c r="D302" s="227" t="s">
        <v>187</v>
      </c>
      <c r="E302" s="42"/>
      <c r="F302" s="228" t="s">
        <v>508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187</v>
      </c>
      <c r="AU302" s="19" t="s">
        <v>81</v>
      </c>
    </row>
    <row r="303" s="13" customFormat="1">
      <c r="A303" s="13"/>
      <c r="B303" s="232"/>
      <c r="C303" s="233"/>
      <c r="D303" s="234" t="s">
        <v>189</v>
      </c>
      <c r="E303" s="235" t="s">
        <v>19</v>
      </c>
      <c r="F303" s="236" t="s">
        <v>509</v>
      </c>
      <c r="G303" s="233"/>
      <c r="H303" s="237">
        <v>75.530000000000001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189</v>
      </c>
      <c r="AU303" s="243" t="s">
        <v>81</v>
      </c>
      <c r="AV303" s="13" t="s">
        <v>81</v>
      </c>
      <c r="AW303" s="13" t="s">
        <v>33</v>
      </c>
      <c r="AX303" s="13" t="s">
        <v>79</v>
      </c>
      <c r="AY303" s="243" t="s">
        <v>178</v>
      </c>
    </row>
    <row r="304" s="2" customFormat="1" ht="24.15" customHeight="1">
      <c r="A304" s="40"/>
      <c r="B304" s="41"/>
      <c r="C304" s="214" t="s">
        <v>510</v>
      </c>
      <c r="D304" s="214" t="s">
        <v>180</v>
      </c>
      <c r="E304" s="215" t="s">
        <v>511</v>
      </c>
      <c r="F304" s="216" t="s">
        <v>512</v>
      </c>
      <c r="G304" s="217" t="s">
        <v>183</v>
      </c>
      <c r="H304" s="218">
        <v>75.530000000000001</v>
      </c>
      <c r="I304" s="219"/>
      <c r="J304" s="220">
        <f>ROUND(I304*H304,2)</f>
        <v>0</v>
      </c>
      <c r="K304" s="216" t="s">
        <v>184</v>
      </c>
      <c r="L304" s="46"/>
      <c r="M304" s="221" t="s">
        <v>19</v>
      </c>
      <c r="N304" s="222" t="s">
        <v>42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185</v>
      </c>
      <c r="AT304" s="225" t="s">
        <v>180</v>
      </c>
      <c r="AU304" s="225" t="s">
        <v>81</v>
      </c>
      <c r="AY304" s="19" t="s">
        <v>178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185</v>
      </c>
      <c r="BM304" s="225" t="s">
        <v>513</v>
      </c>
    </row>
    <row r="305" s="2" customFormat="1">
      <c r="A305" s="40"/>
      <c r="B305" s="41"/>
      <c r="C305" s="42"/>
      <c r="D305" s="227" t="s">
        <v>187</v>
      </c>
      <c r="E305" s="42"/>
      <c r="F305" s="228" t="s">
        <v>514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187</v>
      </c>
      <c r="AU305" s="19" t="s">
        <v>81</v>
      </c>
    </row>
    <row r="306" s="2" customFormat="1" ht="16.5" customHeight="1">
      <c r="A306" s="40"/>
      <c r="B306" s="41"/>
      <c r="C306" s="214" t="s">
        <v>515</v>
      </c>
      <c r="D306" s="214" t="s">
        <v>180</v>
      </c>
      <c r="E306" s="215" t="s">
        <v>516</v>
      </c>
      <c r="F306" s="216" t="s">
        <v>517</v>
      </c>
      <c r="G306" s="217" t="s">
        <v>183</v>
      </c>
      <c r="H306" s="218">
        <v>75.530000000000001</v>
      </c>
      <c r="I306" s="219"/>
      <c r="J306" s="220">
        <f>ROUND(I306*H306,2)</f>
        <v>0</v>
      </c>
      <c r="K306" s="216" t="s">
        <v>184</v>
      </c>
      <c r="L306" s="46"/>
      <c r="M306" s="221" t="s">
        <v>19</v>
      </c>
      <c r="N306" s="222" t="s">
        <v>42</v>
      </c>
      <c r="O306" s="86"/>
      <c r="P306" s="223">
        <f>O306*H306</f>
        <v>0</v>
      </c>
      <c r="Q306" s="223">
        <v>0.0025000000000000001</v>
      </c>
      <c r="R306" s="223">
        <f>Q306*H306</f>
        <v>0.18882500000000002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185</v>
      </c>
      <c r="AT306" s="225" t="s">
        <v>180</v>
      </c>
      <c r="AU306" s="225" t="s">
        <v>81</v>
      </c>
      <c r="AY306" s="19" t="s">
        <v>178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79</v>
      </c>
      <c r="BK306" s="226">
        <f>ROUND(I306*H306,2)</f>
        <v>0</v>
      </c>
      <c r="BL306" s="19" t="s">
        <v>185</v>
      </c>
      <c r="BM306" s="225" t="s">
        <v>518</v>
      </c>
    </row>
    <row r="307" s="2" customFormat="1">
      <c r="A307" s="40"/>
      <c r="B307" s="41"/>
      <c r="C307" s="42"/>
      <c r="D307" s="227" t="s">
        <v>187</v>
      </c>
      <c r="E307" s="42"/>
      <c r="F307" s="228" t="s">
        <v>519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187</v>
      </c>
      <c r="AU307" s="19" t="s">
        <v>81</v>
      </c>
    </row>
    <row r="308" s="2" customFormat="1" ht="24.15" customHeight="1">
      <c r="A308" s="40"/>
      <c r="B308" s="41"/>
      <c r="C308" s="214" t="s">
        <v>520</v>
      </c>
      <c r="D308" s="214" t="s">
        <v>180</v>
      </c>
      <c r="E308" s="215" t="s">
        <v>521</v>
      </c>
      <c r="F308" s="216" t="s">
        <v>522</v>
      </c>
      <c r="G308" s="217" t="s">
        <v>251</v>
      </c>
      <c r="H308" s="218">
        <v>0.93100000000000005</v>
      </c>
      <c r="I308" s="219"/>
      <c r="J308" s="220">
        <f>ROUND(I308*H308,2)</f>
        <v>0</v>
      </c>
      <c r="K308" s="216" t="s">
        <v>184</v>
      </c>
      <c r="L308" s="46"/>
      <c r="M308" s="221" t="s">
        <v>19</v>
      </c>
      <c r="N308" s="222" t="s">
        <v>42</v>
      </c>
      <c r="O308" s="86"/>
      <c r="P308" s="223">
        <f>O308*H308</f>
        <v>0</v>
      </c>
      <c r="Q308" s="223">
        <v>1.04922</v>
      </c>
      <c r="R308" s="223">
        <f>Q308*H308</f>
        <v>0.97682382000000012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185</v>
      </c>
      <c r="AT308" s="225" t="s">
        <v>180</v>
      </c>
      <c r="AU308" s="225" t="s">
        <v>81</v>
      </c>
      <c r="AY308" s="19" t="s">
        <v>178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185</v>
      </c>
      <c r="BM308" s="225" t="s">
        <v>523</v>
      </c>
    </row>
    <row r="309" s="2" customFormat="1">
      <c r="A309" s="40"/>
      <c r="B309" s="41"/>
      <c r="C309" s="42"/>
      <c r="D309" s="227" t="s">
        <v>187</v>
      </c>
      <c r="E309" s="42"/>
      <c r="F309" s="228" t="s">
        <v>524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187</v>
      </c>
      <c r="AU309" s="19" t="s">
        <v>81</v>
      </c>
    </row>
    <row r="310" s="15" customFormat="1">
      <c r="A310" s="15"/>
      <c r="B310" s="255"/>
      <c r="C310" s="256"/>
      <c r="D310" s="234" t="s">
        <v>189</v>
      </c>
      <c r="E310" s="257" t="s">
        <v>19</v>
      </c>
      <c r="F310" s="258" t="s">
        <v>420</v>
      </c>
      <c r="G310" s="256"/>
      <c r="H310" s="257" t="s">
        <v>19</v>
      </c>
      <c r="I310" s="259"/>
      <c r="J310" s="256"/>
      <c r="K310" s="256"/>
      <c r="L310" s="260"/>
      <c r="M310" s="261"/>
      <c r="N310" s="262"/>
      <c r="O310" s="262"/>
      <c r="P310" s="262"/>
      <c r="Q310" s="262"/>
      <c r="R310" s="262"/>
      <c r="S310" s="262"/>
      <c r="T310" s="26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4" t="s">
        <v>189</v>
      </c>
      <c r="AU310" s="264" t="s">
        <v>81</v>
      </c>
      <c r="AV310" s="15" t="s">
        <v>79</v>
      </c>
      <c r="AW310" s="15" t="s">
        <v>33</v>
      </c>
      <c r="AX310" s="15" t="s">
        <v>71</v>
      </c>
      <c r="AY310" s="264" t="s">
        <v>178</v>
      </c>
    </row>
    <row r="311" s="13" customFormat="1">
      <c r="A311" s="13"/>
      <c r="B311" s="232"/>
      <c r="C311" s="233"/>
      <c r="D311" s="234" t="s">
        <v>189</v>
      </c>
      <c r="E311" s="235" t="s">
        <v>19</v>
      </c>
      <c r="F311" s="236" t="s">
        <v>525</v>
      </c>
      <c r="G311" s="233"/>
      <c r="H311" s="237">
        <v>0.93100000000000005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189</v>
      </c>
      <c r="AU311" s="243" t="s">
        <v>81</v>
      </c>
      <c r="AV311" s="13" t="s">
        <v>81</v>
      </c>
      <c r="AW311" s="13" t="s">
        <v>33</v>
      </c>
      <c r="AX311" s="13" t="s">
        <v>79</v>
      </c>
      <c r="AY311" s="243" t="s">
        <v>178</v>
      </c>
    </row>
    <row r="312" s="2" customFormat="1" ht="24.15" customHeight="1">
      <c r="A312" s="40"/>
      <c r="B312" s="41"/>
      <c r="C312" s="214" t="s">
        <v>526</v>
      </c>
      <c r="D312" s="214" t="s">
        <v>180</v>
      </c>
      <c r="E312" s="215" t="s">
        <v>521</v>
      </c>
      <c r="F312" s="216" t="s">
        <v>522</v>
      </c>
      <c r="G312" s="217" t="s">
        <v>251</v>
      </c>
      <c r="H312" s="218">
        <v>1.02</v>
      </c>
      <c r="I312" s="219"/>
      <c r="J312" s="220">
        <f>ROUND(I312*H312,2)</f>
        <v>0</v>
      </c>
      <c r="K312" s="216" t="s">
        <v>184</v>
      </c>
      <c r="L312" s="46"/>
      <c r="M312" s="221" t="s">
        <v>19</v>
      </c>
      <c r="N312" s="222" t="s">
        <v>42</v>
      </c>
      <c r="O312" s="86"/>
      <c r="P312" s="223">
        <f>O312*H312</f>
        <v>0</v>
      </c>
      <c r="Q312" s="223">
        <v>1.04922</v>
      </c>
      <c r="R312" s="223">
        <f>Q312*H312</f>
        <v>1.0702044000000002</v>
      </c>
      <c r="S312" s="223">
        <v>0</v>
      </c>
      <c r="T312" s="22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185</v>
      </c>
      <c r="AT312" s="225" t="s">
        <v>180</v>
      </c>
      <c r="AU312" s="225" t="s">
        <v>81</v>
      </c>
      <c r="AY312" s="19" t="s">
        <v>178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9" t="s">
        <v>79</v>
      </c>
      <c r="BK312" s="226">
        <f>ROUND(I312*H312,2)</f>
        <v>0</v>
      </c>
      <c r="BL312" s="19" t="s">
        <v>185</v>
      </c>
      <c r="BM312" s="225" t="s">
        <v>527</v>
      </c>
    </row>
    <row r="313" s="2" customFormat="1">
      <c r="A313" s="40"/>
      <c r="B313" s="41"/>
      <c r="C313" s="42"/>
      <c r="D313" s="227" t="s">
        <v>187</v>
      </c>
      <c r="E313" s="42"/>
      <c r="F313" s="228" t="s">
        <v>524</v>
      </c>
      <c r="G313" s="42"/>
      <c r="H313" s="42"/>
      <c r="I313" s="229"/>
      <c r="J313" s="42"/>
      <c r="K313" s="42"/>
      <c r="L313" s="46"/>
      <c r="M313" s="230"/>
      <c r="N313" s="231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187</v>
      </c>
      <c r="AU313" s="19" t="s">
        <v>81</v>
      </c>
    </row>
    <row r="314" s="13" customFormat="1">
      <c r="A314" s="13"/>
      <c r="B314" s="232"/>
      <c r="C314" s="233"/>
      <c r="D314" s="234" t="s">
        <v>189</v>
      </c>
      <c r="E314" s="235" t="s">
        <v>19</v>
      </c>
      <c r="F314" s="236" t="s">
        <v>528</v>
      </c>
      <c r="G314" s="233"/>
      <c r="H314" s="237">
        <v>1.02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189</v>
      </c>
      <c r="AU314" s="243" t="s">
        <v>81</v>
      </c>
      <c r="AV314" s="13" t="s">
        <v>81</v>
      </c>
      <c r="AW314" s="13" t="s">
        <v>33</v>
      </c>
      <c r="AX314" s="13" t="s">
        <v>79</v>
      </c>
      <c r="AY314" s="243" t="s">
        <v>178</v>
      </c>
    </row>
    <row r="315" s="2" customFormat="1" ht="24.15" customHeight="1">
      <c r="A315" s="40"/>
      <c r="B315" s="41"/>
      <c r="C315" s="214" t="s">
        <v>529</v>
      </c>
      <c r="D315" s="214" t="s">
        <v>180</v>
      </c>
      <c r="E315" s="215" t="s">
        <v>530</v>
      </c>
      <c r="F315" s="216" t="s">
        <v>531</v>
      </c>
      <c r="G315" s="217" t="s">
        <v>532</v>
      </c>
      <c r="H315" s="218">
        <v>4</v>
      </c>
      <c r="I315" s="219"/>
      <c r="J315" s="220">
        <f>ROUND(I315*H315,2)</f>
        <v>0</v>
      </c>
      <c r="K315" s="216" t="s">
        <v>184</v>
      </c>
      <c r="L315" s="46"/>
      <c r="M315" s="221" t="s">
        <v>19</v>
      </c>
      <c r="N315" s="222" t="s">
        <v>42</v>
      </c>
      <c r="O315" s="86"/>
      <c r="P315" s="223">
        <f>O315*H315</f>
        <v>0</v>
      </c>
      <c r="Q315" s="223">
        <v>0.020209999999999999</v>
      </c>
      <c r="R315" s="223">
        <f>Q315*H315</f>
        <v>0.080839999999999995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185</v>
      </c>
      <c r="AT315" s="225" t="s">
        <v>180</v>
      </c>
      <c r="AU315" s="225" t="s">
        <v>81</v>
      </c>
      <c r="AY315" s="19" t="s">
        <v>178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185</v>
      </c>
      <c r="BM315" s="225" t="s">
        <v>533</v>
      </c>
    </row>
    <row r="316" s="2" customFormat="1">
      <c r="A316" s="40"/>
      <c r="B316" s="41"/>
      <c r="C316" s="42"/>
      <c r="D316" s="227" t="s">
        <v>187</v>
      </c>
      <c r="E316" s="42"/>
      <c r="F316" s="228" t="s">
        <v>534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187</v>
      </c>
      <c r="AU316" s="19" t="s">
        <v>81</v>
      </c>
    </row>
    <row r="317" s="13" customFormat="1">
      <c r="A317" s="13"/>
      <c r="B317" s="232"/>
      <c r="C317" s="233"/>
      <c r="D317" s="234" t="s">
        <v>189</v>
      </c>
      <c r="E317" s="235" t="s">
        <v>19</v>
      </c>
      <c r="F317" s="236" t="s">
        <v>535</v>
      </c>
      <c r="G317" s="233"/>
      <c r="H317" s="237">
        <v>4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189</v>
      </c>
      <c r="AU317" s="243" t="s">
        <v>81</v>
      </c>
      <c r="AV317" s="13" t="s">
        <v>81</v>
      </c>
      <c r="AW317" s="13" t="s">
        <v>33</v>
      </c>
      <c r="AX317" s="13" t="s">
        <v>79</v>
      </c>
      <c r="AY317" s="243" t="s">
        <v>178</v>
      </c>
    </row>
    <row r="318" s="2" customFormat="1" ht="24.15" customHeight="1">
      <c r="A318" s="40"/>
      <c r="B318" s="41"/>
      <c r="C318" s="214" t="s">
        <v>536</v>
      </c>
      <c r="D318" s="214" t="s">
        <v>180</v>
      </c>
      <c r="E318" s="215" t="s">
        <v>537</v>
      </c>
      <c r="F318" s="216" t="s">
        <v>538</v>
      </c>
      <c r="G318" s="217" t="s">
        <v>532</v>
      </c>
      <c r="H318" s="218">
        <v>1</v>
      </c>
      <c r="I318" s="219"/>
      <c r="J318" s="220">
        <f>ROUND(I318*H318,2)</f>
        <v>0</v>
      </c>
      <c r="K318" s="216" t="s">
        <v>184</v>
      </c>
      <c r="L318" s="46"/>
      <c r="M318" s="221" t="s">
        <v>19</v>
      </c>
      <c r="N318" s="222" t="s">
        <v>42</v>
      </c>
      <c r="O318" s="86"/>
      <c r="P318" s="223">
        <f>O318*H318</f>
        <v>0</v>
      </c>
      <c r="Q318" s="223">
        <v>0.094310000000000005</v>
      </c>
      <c r="R318" s="223">
        <f>Q318*H318</f>
        <v>0.094310000000000005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185</v>
      </c>
      <c r="AT318" s="225" t="s">
        <v>180</v>
      </c>
      <c r="AU318" s="225" t="s">
        <v>81</v>
      </c>
      <c r="AY318" s="19" t="s">
        <v>178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79</v>
      </c>
      <c r="BK318" s="226">
        <f>ROUND(I318*H318,2)</f>
        <v>0</v>
      </c>
      <c r="BL318" s="19" t="s">
        <v>185</v>
      </c>
      <c r="BM318" s="225" t="s">
        <v>539</v>
      </c>
    </row>
    <row r="319" s="2" customFormat="1">
      <c r="A319" s="40"/>
      <c r="B319" s="41"/>
      <c r="C319" s="42"/>
      <c r="D319" s="227" t="s">
        <v>187</v>
      </c>
      <c r="E319" s="42"/>
      <c r="F319" s="228" t="s">
        <v>540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187</v>
      </c>
      <c r="AU319" s="19" t="s">
        <v>81</v>
      </c>
    </row>
    <row r="320" s="13" customFormat="1">
      <c r="A320" s="13"/>
      <c r="B320" s="232"/>
      <c r="C320" s="233"/>
      <c r="D320" s="234" t="s">
        <v>189</v>
      </c>
      <c r="E320" s="235" t="s">
        <v>19</v>
      </c>
      <c r="F320" s="236" t="s">
        <v>541</v>
      </c>
      <c r="G320" s="233"/>
      <c r="H320" s="237">
        <v>1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189</v>
      </c>
      <c r="AU320" s="243" t="s">
        <v>81</v>
      </c>
      <c r="AV320" s="13" t="s">
        <v>81</v>
      </c>
      <c r="AW320" s="13" t="s">
        <v>33</v>
      </c>
      <c r="AX320" s="13" t="s">
        <v>79</v>
      </c>
      <c r="AY320" s="243" t="s">
        <v>178</v>
      </c>
    </row>
    <row r="321" s="2" customFormat="1" ht="24.15" customHeight="1">
      <c r="A321" s="40"/>
      <c r="B321" s="41"/>
      <c r="C321" s="214" t="s">
        <v>542</v>
      </c>
      <c r="D321" s="214" t="s">
        <v>180</v>
      </c>
      <c r="E321" s="215" t="s">
        <v>543</v>
      </c>
      <c r="F321" s="216" t="s">
        <v>544</v>
      </c>
      <c r="G321" s="217" t="s">
        <v>532</v>
      </c>
      <c r="H321" s="218">
        <v>12</v>
      </c>
      <c r="I321" s="219"/>
      <c r="J321" s="220">
        <f>ROUND(I321*H321,2)</f>
        <v>0</v>
      </c>
      <c r="K321" s="216" t="s">
        <v>184</v>
      </c>
      <c r="L321" s="46"/>
      <c r="M321" s="221" t="s">
        <v>19</v>
      </c>
      <c r="N321" s="222" t="s">
        <v>42</v>
      </c>
      <c r="O321" s="86"/>
      <c r="P321" s="223">
        <f>O321*H321</f>
        <v>0</v>
      </c>
      <c r="Q321" s="223">
        <v>0.0126</v>
      </c>
      <c r="R321" s="223">
        <f>Q321*H321</f>
        <v>0.1512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185</v>
      </c>
      <c r="AT321" s="225" t="s">
        <v>180</v>
      </c>
      <c r="AU321" s="225" t="s">
        <v>81</v>
      </c>
      <c r="AY321" s="19" t="s">
        <v>178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185</v>
      </c>
      <c r="BM321" s="225" t="s">
        <v>545</v>
      </c>
    </row>
    <row r="322" s="2" customFormat="1">
      <c r="A322" s="40"/>
      <c r="B322" s="41"/>
      <c r="C322" s="42"/>
      <c r="D322" s="227" t="s">
        <v>187</v>
      </c>
      <c r="E322" s="42"/>
      <c r="F322" s="228" t="s">
        <v>546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187</v>
      </c>
      <c r="AU322" s="19" t="s">
        <v>81</v>
      </c>
    </row>
    <row r="323" s="2" customFormat="1" ht="24.15" customHeight="1">
      <c r="A323" s="40"/>
      <c r="B323" s="41"/>
      <c r="C323" s="214" t="s">
        <v>547</v>
      </c>
      <c r="D323" s="214" t="s">
        <v>180</v>
      </c>
      <c r="E323" s="215" t="s">
        <v>548</v>
      </c>
      <c r="F323" s="216" t="s">
        <v>549</v>
      </c>
      <c r="G323" s="217" t="s">
        <v>532</v>
      </c>
      <c r="H323" s="218">
        <v>2</v>
      </c>
      <c r="I323" s="219"/>
      <c r="J323" s="220">
        <f>ROUND(I323*H323,2)</f>
        <v>0</v>
      </c>
      <c r="K323" s="216" t="s">
        <v>184</v>
      </c>
      <c r="L323" s="46"/>
      <c r="M323" s="221" t="s">
        <v>19</v>
      </c>
      <c r="N323" s="222" t="s">
        <v>42</v>
      </c>
      <c r="O323" s="86"/>
      <c r="P323" s="223">
        <f>O323*H323</f>
        <v>0</v>
      </c>
      <c r="Q323" s="223">
        <v>0.026759999999999999</v>
      </c>
      <c r="R323" s="223">
        <f>Q323*H323</f>
        <v>0.053519999999999998</v>
      </c>
      <c r="S323" s="223">
        <v>0</v>
      </c>
      <c r="T323" s="224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5" t="s">
        <v>185</v>
      </c>
      <c r="AT323" s="225" t="s">
        <v>180</v>
      </c>
      <c r="AU323" s="225" t="s">
        <v>81</v>
      </c>
      <c r="AY323" s="19" t="s">
        <v>178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9" t="s">
        <v>79</v>
      </c>
      <c r="BK323" s="226">
        <f>ROUND(I323*H323,2)</f>
        <v>0</v>
      </c>
      <c r="BL323" s="19" t="s">
        <v>185</v>
      </c>
      <c r="BM323" s="225" t="s">
        <v>550</v>
      </c>
    </row>
    <row r="324" s="2" customFormat="1">
      <c r="A324" s="40"/>
      <c r="B324" s="41"/>
      <c r="C324" s="42"/>
      <c r="D324" s="227" t="s">
        <v>187</v>
      </c>
      <c r="E324" s="42"/>
      <c r="F324" s="228" t="s">
        <v>551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187</v>
      </c>
      <c r="AU324" s="19" t="s">
        <v>81</v>
      </c>
    </row>
    <row r="325" s="2" customFormat="1" ht="24.15" customHeight="1">
      <c r="A325" s="40"/>
      <c r="B325" s="41"/>
      <c r="C325" s="214" t="s">
        <v>552</v>
      </c>
      <c r="D325" s="214" t="s">
        <v>180</v>
      </c>
      <c r="E325" s="215" t="s">
        <v>553</v>
      </c>
      <c r="F325" s="216" t="s">
        <v>554</v>
      </c>
      <c r="G325" s="217" t="s">
        <v>193</v>
      </c>
      <c r="H325" s="218">
        <v>3.6299999999999999</v>
      </c>
      <c r="I325" s="219"/>
      <c r="J325" s="220">
        <f>ROUND(I325*H325,2)</f>
        <v>0</v>
      </c>
      <c r="K325" s="216" t="s">
        <v>184</v>
      </c>
      <c r="L325" s="46"/>
      <c r="M325" s="221" t="s">
        <v>19</v>
      </c>
      <c r="N325" s="222" t="s">
        <v>42</v>
      </c>
      <c r="O325" s="86"/>
      <c r="P325" s="223">
        <f>O325*H325</f>
        <v>0</v>
      </c>
      <c r="Q325" s="223">
        <v>2.5018699999999998</v>
      </c>
      <c r="R325" s="223">
        <f>Q325*H325</f>
        <v>9.0817880999999989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185</v>
      </c>
      <c r="AT325" s="225" t="s">
        <v>180</v>
      </c>
      <c r="AU325" s="225" t="s">
        <v>81</v>
      </c>
      <c r="AY325" s="19" t="s">
        <v>178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185</v>
      </c>
      <c r="BM325" s="225" t="s">
        <v>555</v>
      </c>
    </row>
    <row r="326" s="2" customFormat="1">
      <c r="A326" s="40"/>
      <c r="B326" s="41"/>
      <c r="C326" s="42"/>
      <c r="D326" s="227" t="s">
        <v>187</v>
      </c>
      <c r="E326" s="42"/>
      <c r="F326" s="228" t="s">
        <v>556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187</v>
      </c>
      <c r="AU326" s="19" t="s">
        <v>81</v>
      </c>
    </row>
    <row r="327" s="13" customFormat="1">
      <c r="A327" s="13"/>
      <c r="B327" s="232"/>
      <c r="C327" s="233"/>
      <c r="D327" s="234" t="s">
        <v>189</v>
      </c>
      <c r="E327" s="235" t="s">
        <v>19</v>
      </c>
      <c r="F327" s="236" t="s">
        <v>557</v>
      </c>
      <c r="G327" s="233"/>
      <c r="H327" s="237">
        <v>3.0600000000000001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189</v>
      </c>
      <c r="AU327" s="243" t="s">
        <v>81</v>
      </c>
      <c r="AV327" s="13" t="s">
        <v>81</v>
      </c>
      <c r="AW327" s="13" t="s">
        <v>33</v>
      </c>
      <c r="AX327" s="13" t="s">
        <v>71</v>
      </c>
      <c r="AY327" s="243" t="s">
        <v>178</v>
      </c>
    </row>
    <row r="328" s="13" customFormat="1">
      <c r="A328" s="13"/>
      <c r="B328" s="232"/>
      <c r="C328" s="233"/>
      <c r="D328" s="234" t="s">
        <v>189</v>
      </c>
      <c r="E328" s="235" t="s">
        <v>19</v>
      </c>
      <c r="F328" s="236" t="s">
        <v>558</v>
      </c>
      <c r="G328" s="233"/>
      <c r="H328" s="237">
        <v>0.56999999999999995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189</v>
      </c>
      <c r="AU328" s="243" t="s">
        <v>81</v>
      </c>
      <c r="AV328" s="13" t="s">
        <v>81</v>
      </c>
      <c r="AW328" s="13" t="s">
        <v>33</v>
      </c>
      <c r="AX328" s="13" t="s">
        <v>71</v>
      </c>
      <c r="AY328" s="243" t="s">
        <v>178</v>
      </c>
    </row>
    <row r="329" s="14" customFormat="1">
      <c r="A329" s="14"/>
      <c r="B329" s="244"/>
      <c r="C329" s="245"/>
      <c r="D329" s="234" t="s">
        <v>189</v>
      </c>
      <c r="E329" s="246" t="s">
        <v>19</v>
      </c>
      <c r="F329" s="247" t="s">
        <v>214</v>
      </c>
      <c r="G329" s="245"/>
      <c r="H329" s="248">
        <v>3.6299999999999999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189</v>
      </c>
      <c r="AU329" s="254" t="s">
        <v>81</v>
      </c>
      <c r="AV329" s="14" t="s">
        <v>185</v>
      </c>
      <c r="AW329" s="14" t="s">
        <v>33</v>
      </c>
      <c r="AX329" s="14" t="s">
        <v>79</v>
      </c>
      <c r="AY329" s="254" t="s">
        <v>178</v>
      </c>
    </row>
    <row r="330" s="2" customFormat="1" ht="24.15" customHeight="1">
      <c r="A330" s="40"/>
      <c r="B330" s="41"/>
      <c r="C330" s="214" t="s">
        <v>559</v>
      </c>
      <c r="D330" s="214" t="s">
        <v>180</v>
      </c>
      <c r="E330" s="215" t="s">
        <v>560</v>
      </c>
      <c r="F330" s="216" t="s">
        <v>561</v>
      </c>
      <c r="G330" s="217" t="s">
        <v>183</v>
      </c>
      <c r="H330" s="218">
        <v>37.729999999999997</v>
      </c>
      <c r="I330" s="219"/>
      <c r="J330" s="220">
        <f>ROUND(I330*H330,2)</f>
        <v>0</v>
      </c>
      <c r="K330" s="216" t="s">
        <v>184</v>
      </c>
      <c r="L330" s="46"/>
      <c r="M330" s="221" t="s">
        <v>19</v>
      </c>
      <c r="N330" s="222" t="s">
        <v>42</v>
      </c>
      <c r="O330" s="86"/>
      <c r="P330" s="223">
        <f>O330*H330</f>
        <v>0</v>
      </c>
      <c r="Q330" s="223">
        <v>0.0024399999999999999</v>
      </c>
      <c r="R330" s="223">
        <f>Q330*H330</f>
        <v>0.092061199999999982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185</v>
      </c>
      <c r="AT330" s="225" t="s">
        <v>180</v>
      </c>
      <c r="AU330" s="225" t="s">
        <v>81</v>
      </c>
      <c r="AY330" s="19" t="s">
        <v>178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185</v>
      </c>
      <c r="BM330" s="225" t="s">
        <v>562</v>
      </c>
    </row>
    <row r="331" s="2" customFormat="1">
      <c r="A331" s="40"/>
      <c r="B331" s="41"/>
      <c r="C331" s="42"/>
      <c r="D331" s="227" t="s">
        <v>187</v>
      </c>
      <c r="E331" s="42"/>
      <c r="F331" s="228" t="s">
        <v>563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187</v>
      </c>
      <c r="AU331" s="19" t="s">
        <v>81</v>
      </c>
    </row>
    <row r="332" s="13" customFormat="1">
      <c r="A332" s="13"/>
      <c r="B332" s="232"/>
      <c r="C332" s="233"/>
      <c r="D332" s="234" t="s">
        <v>189</v>
      </c>
      <c r="E332" s="235" t="s">
        <v>19</v>
      </c>
      <c r="F332" s="236" t="s">
        <v>564</v>
      </c>
      <c r="G332" s="233"/>
      <c r="H332" s="237">
        <v>31.649999999999999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189</v>
      </c>
      <c r="AU332" s="243" t="s">
        <v>81</v>
      </c>
      <c r="AV332" s="13" t="s">
        <v>81</v>
      </c>
      <c r="AW332" s="13" t="s">
        <v>33</v>
      </c>
      <c r="AX332" s="13" t="s">
        <v>71</v>
      </c>
      <c r="AY332" s="243" t="s">
        <v>178</v>
      </c>
    </row>
    <row r="333" s="13" customFormat="1">
      <c r="A333" s="13"/>
      <c r="B333" s="232"/>
      <c r="C333" s="233"/>
      <c r="D333" s="234" t="s">
        <v>189</v>
      </c>
      <c r="E333" s="235" t="s">
        <v>19</v>
      </c>
      <c r="F333" s="236" t="s">
        <v>565</v>
      </c>
      <c r="G333" s="233"/>
      <c r="H333" s="237">
        <v>6.0800000000000001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189</v>
      </c>
      <c r="AU333" s="243" t="s">
        <v>81</v>
      </c>
      <c r="AV333" s="13" t="s">
        <v>81</v>
      </c>
      <c r="AW333" s="13" t="s">
        <v>33</v>
      </c>
      <c r="AX333" s="13" t="s">
        <v>71</v>
      </c>
      <c r="AY333" s="243" t="s">
        <v>178</v>
      </c>
    </row>
    <row r="334" s="14" customFormat="1">
      <c r="A334" s="14"/>
      <c r="B334" s="244"/>
      <c r="C334" s="245"/>
      <c r="D334" s="234" t="s">
        <v>189</v>
      </c>
      <c r="E334" s="246" t="s">
        <v>19</v>
      </c>
      <c r="F334" s="247" t="s">
        <v>214</v>
      </c>
      <c r="G334" s="245"/>
      <c r="H334" s="248">
        <v>37.729999999999997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189</v>
      </c>
      <c r="AU334" s="254" t="s">
        <v>81</v>
      </c>
      <c r="AV334" s="14" t="s">
        <v>185</v>
      </c>
      <c r="AW334" s="14" t="s">
        <v>33</v>
      </c>
      <c r="AX334" s="14" t="s">
        <v>79</v>
      </c>
      <c r="AY334" s="254" t="s">
        <v>178</v>
      </c>
    </row>
    <row r="335" s="2" customFormat="1" ht="24.15" customHeight="1">
      <c r="A335" s="40"/>
      <c r="B335" s="41"/>
      <c r="C335" s="214" t="s">
        <v>566</v>
      </c>
      <c r="D335" s="214" t="s">
        <v>180</v>
      </c>
      <c r="E335" s="215" t="s">
        <v>567</v>
      </c>
      <c r="F335" s="216" t="s">
        <v>568</v>
      </c>
      <c r="G335" s="217" t="s">
        <v>183</v>
      </c>
      <c r="H335" s="218">
        <v>37.729999999999997</v>
      </c>
      <c r="I335" s="219"/>
      <c r="J335" s="220">
        <f>ROUND(I335*H335,2)</f>
        <v>0</v>
      </c>
      <c r="K335" s="216" t="s">
        <v>184</v>
      </c>
      <c r="L335" s="46"/>
      <c r="M335" s="221" t="s">
        <v>19</v>
      </c>
      <c r="N335" s="222" t="s">
        <v>42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185</v>
      </c>
      <c r="AT335" s="225" t="s">
        <v>180</v>
      </c>
      <c r="AU335" s="225" t="s">
        <v>81</v>
      </c>
      <c r="AY335" s="19" t="s">
        <v>178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185</v>
      </c>
      <c r="BM335" s="225" t="s">
        <v>569</v>
      </c>
    </row>
    <row r="336" s="2" customFormat="1">
      <c r="A336" s="40"/>
      <c r="B336" s="41"/>
      <c r="C336" s="42"/>
      <c r="D336" s="227" t="s">
        <v>187</v>
      </c>
      <c r="E336" s="42"/>
      <c r="F336" s="228" t="s">
        <v>570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187</v>
      </c>
      <c r="AU336" s="19" t="s">
        <v>81</v>
      </c>
    </row>
    <row r="337" s="2" customFormat="1" ht="24.15" customHeight="1">
      <c r="A337" s="40"/>
      <c r="B337" s="41"/>
      <c r="C337" s="214" t="s">
        <v>571</v>
      </c>
      <c r="D337" s="214" t="s">
        <v>180</v>
      </c>
      <c r="E337" s="215" t="s">
        <v>572</v>
      </c>
      <c r="F337" s="216" t="s">
        <v>573</v>
      </c>
      <c r="G337" s="217" t="s">
        <v>251</v>
      </c>
      <c r="H337" s="218">
        <v>0.47899999999999998</v>
      </c>
      <c r="I337" s="219"/>
      <c r="J337" s="220">
        <f>ROUND(I337*H337,2)</f>
        <v>0</v>
      </c>
      <c r="K337" s="216" t="s">
        <v>184</v>
      </c>
      <c r="L337" s="46"/>
      <c r="M337" s="221" t="s">
        <v>19</v>
      </c>
      <c r="N337" s="222" t="s">
        <v>42</v>
      </c>
      <c r="O337" s="86"/>
      <c r="P337" s="223">
        <f>O337*H337</f>
        <v>0</v>
      </c>
      <c r="Q337" s="223">
        <v>1.05237</v>
      </c>
      <c r="R337" s="223">
        <f>Q337*H337</f>
        <v>0.50408522999999994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185</v>
      </c>
      <c r="AT337" s="225" t="s">
        <v>180</v>
      </c>
      <c r="AU337" s="225" t="s">
        <v>81</v>
      </c>
      <c r="AY337" s="19" t="s">
        <v>178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185</v>
      </c>
      <c r="BM337" s="225" t="s">
        <v>574</v>
      </c>
    </row>
    <row r="338" s="2" customFormat="1">
      <c r="A338" s="40"/>
      <c r="B338" s="41"/>
      <c r="C338" s="42"/>
      <c r="D338" s="227" t="s">
        <v>187</v>
      </c>
      <c r="E338" s="42"/>
      <c r="F338" s="228" t="s">
        <v>575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187</v>
      </c>
      <c r="AU338" s="19" t="s">
        <v>81</v>
      </c>
    </row>
    <row r="339" s="13" customFormat="1">
      <c r="A339" s="13"/>
      <c r="B339" s="232"/>
      <c r="C339" s="233"/>
      <c r="D339" s="234" t="s">
        <v>189</v>
      </c>
      <c r="E339" s="235" t="s">
        <v>19</v>
      </c>
      <c r="F339" s="236" t="s">
        <v>576</v>
      </c>
      <c r="G339" s="233"/>
      <c r="H339" s="237">
        <v>0.058999999999999997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189</v>
      </c>
      <c r="AU339" s="243" t="s">
        <v>81</v>
      </c>
      <c r="AV339" s="13" t="s">
        <v>81</v>
      </c>
      <c r="AW339" s="13" t="s">
        <v>33</v>
      </c>
      <c r="AX339" s="13" t="s">
        <v>71</v>
      </c>
      <c r="AY339" s="243" t="s">
        <v>178</v>
      </c>
    </row>
    <row r="340" s="13" customFormat="1">
      <c r="A340" s="13"/>
      <c r="B340" s="232"/>
      <c r="C340" s="233"/>
      <c r="D340" s="234" t="s">
        <v>189</v>
      </c>
      <c r="E340" s="235" t="s">
        <v>19</v>
      </c>
      <c r="F340" s="236" t="s">
        <v>577</v>
      </c>
      <c r="G340" s="233"/>
      <c r="H340" s="237">
        <v>0.41999999999999998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189</v>
      </c>
      <c r="AU340" s="243" t="s">
        <v>81</v>
      </c>
      <c r="AV340" s="13" t="s">
        <v>81</v>
      </c>
      <c r="AW340" s="13" t="s">
        <v>33</v>
      </c>
      <c r="AX340" s="13" t="s">
        <v>71</v>
      </c>
      <c r="AY340" s="243" t="s">
        <v>178</v>
      </c>
    </row>
    <row r="341" s="14" customFormat="1">
      <c r="A341" s="14"/>
      <c r="B341" s="244"/>
      <c r="C341" s="245"/>
      <c r="D341" s="234" t="s">
        <v>189</v>
      </c>
      <c r="E341" s="246" t="s">
        <v>19</v>
      </c>
      <c r="F341" s="247" t="s">
        <v>214</v>
      </c>
      <c r="G341" s="245"/>
      <c r="H341" s="248">
        <v>0.47899999999999998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189</v>
      </c>
      <c r="AU341" s="254" t="s">
        <v>81</v>
      </c>
      <c r="AV341" s="14" t="s">
        <v>185</v>
      </c>
      <c r="AW341" s="14" t="s">
        <v>33</v>
      </c>
      <c r="AX341" s="14" t="s">
        <v>79</v>
      </c>
      <c r="AY341" s="254" t="s">
        <v>178</v>
      </c>
    </row>
    <row r="342" s="2" customFormat="1" ht="21.75" customHeight="1">
      <c r="A342" s="40"/>
      <c r="B342" s="41"/>
      <c r="C342" s="214" t="s">
        <v>578</v>
      </c>
      <c r="D342" s="214" t="s">
        <v>180</v>
      </c>
      <c r="E342" s="215" t="s">
        <v>579</v>
      </c>
      <c r="F342" s="216" t="s">
        <v>580</v>
      </c>
      <c r="G342" s="217" t="s">
        <v>183</v>
      </c>
      <c r="H342" s="218">
        <v>48.579999999999998</v>
      </c>
      <c r="I342" s="219"/>
      <c r="J342" s="220">
        <f>ROUND(I342*H342,2)</f>
        <v>0</v>
      </c>
      <c r="K342" s="216" t="s">
        <v>184</v>
      </c>
      <c r="L342" s="46"/>
      <c r="M342" s="221" t="s">
        <v>19</v>
      </c>
      <c r="N342" s="222" t="s">
        <v>42</v>
      </c>
      <c r="O342" s="86"/>
      <c r="P342" s="223">
        <f>O342*H342</f>
        <v>0</v>
      </c>
      <c r="Q342" s="223">
        <v>0.22453999999999999</v>
      </c>
      <c r="R342" s="223">
        <f>Q342*H342</f>
        <v>10.908153199999999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185</v>
      </c>
      <c r="AT342" s="225" t="s">
        <v>180</v>
      </c>
      <c r="AU342" s="225" t="s">
        <v>81</v>
      </c>
      <c r="AY342" s="19" t="s">
        <v>178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79</v>
      </c>
      <c r="BK342" s="226">
        <f>ROUND(I342*H342,2)</f>
        <v>0</v>
      </c>
      <c r="BL342" s="19" t="s">
        <v>185</v>
      </c>
      <c r="BM342" s="225" t="s">
        <v>581</v>
      </c>
    </row>
    <row r="343" s="2" customFormat="1">
      <c r="A343" s="40"/>
      <c r="B343" s="41"/>
      <c r="C343" s="42"/>
      <c r="D343" s="227" t="s">
        <v>187</v>
      </c>
      <c r="E343" s="42"/>
      <c r="F343" s="228" t="s">
        <v>582</v>
      </c>
      <c r="G343" s="42"/>
      <c r="H343" s="42"/>
      <c r="I343" s="229"/>
      <c r="J343" s="42"/>
      <c r="K343" s="42"/>
      <c r="L343" s="46"/>
      <c r="M343" s="230"/>
      <c r="N343" s="231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187</v>
      </c>
      <c r="AU343" s="19" t="s">
        <v>81</v>
      </c>
    </row>
    <row r="344" s="13" customFormat="1">
      <c r="A344" s="13"/>
      <c r="B344" s="232"/>
      <c r="C344" s="233"/>
      <c r="D344" s="234" t="s">
        <v>189</v>
      </c>
      <c r="E344" s="235" t="s">
        <v>19</v>
      </c>
      <c r="F344" s="236" t="s">
        <v>583</v>
      </c>
      <c r="G344" s="233"/>
      <c r="H344" s="237">
        <v>80.079999999999998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189</v>
      </c>
      <c r="AU344" s="243" t="s">
        <v>81</v>
      </c>
      <c r="AV344" s="13" t="s">
        <v>81</v>
      </c>
      <c r="AW344" s="13" t="s">
        <v>33</v>
      </c>
      <c r="AX344" s="13" t="s">
        <v>71</v>
      </c>
      <c r="AY344" s="243" t="s">
        <v>178</v>
      </c>
    </row>
    <row r="345" s="13" customFormat="1">
      <c r="A345" s="13"/>
      <c r="B345" s="232"/>
      <c r="C345" s="233"/>
      <c r="D345" s="234" t="s">
        <v>189</v>
      </c>
      <c r="E345" s="235" t="s">
        <v>19</v>
      </c>
      <c r="F345" s="236" t="s">
        <v>584</v>
      </c>
      <c r="G345" s="233"/>
      <c r="H345" s="237">
        <v>-31.5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189</v>
      </c>
      <c r="AU345" s="243" t="s">
        <v>81</v>
      </c>
      <c r="AV345" s="13" t="s">
        <v>81</v>
      </c>
      <c r="AW345" s="13" t="s">
        <v>33</v>
      </c>
      <c r="AX345" s="13" t="s">
        <v>71</v>
      </c>
      <c r="AY345" s="243" t="s">
        <v>178</v>
      </c>
    </row>
    <row r="346" s="14" customFormat="1">
      <c r="A346" s="14"/>
      <c r="B346" s="244"/>
      <c r="C346" s="245"/>
      <c r="D346" s="234" t="s">
        <v>189</v>
      </c>
      <c r="E346" s="246" t="s">
        <v>19</v>
      </c>
      <c r="F346" s="247" t="s">
        <v>214</v>
      </c>
      <c r="G346" s="245"/>
      <c r="H346" s="248">
        <v>48.579999999999998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189</v>
      </c>
      <c r="AU346" s="254" t="s">
        <v>81</v>
      </c>
      <c r="AV346" s="14" t="s">
        <v>185</v>
      </c>
      <c r="AW346" s="14" t="s">
        <v>33</v>
      </c>
      <c r="AX346" s="14" t="s">
        <v>79</v>
      </c>
      <c r="AY346" s="254" t="s">
        <v>178</v>
      </c>
    </row>
    <row r="347" s="2" customFormat="1" ht="24.15" customHeight="1">
      <c r="A347" s="40"/>
      <c r="B347" s="41"/>
      <c r="C347" s="214" t="s">
        <v>585</v>
      </c>
      <c r="D347" s="214" t="s">
        <v>180</v>
      </c>
      <c r="E347" s="215" t="s">
        <v>586</v>
      </c>
      <c r="F347" s="216" t="s">
        <v>587</v>
      </c>
      <c r="G347" s="217" t="s">
        <v>183</v>
      </c>
      <c r="H347" s="218">
        <v>25.231999999999999</v>
      </c>
      <c r="I347" s="219"/>
      <c r="J347" s="220">
        <f>ROUND(I347*H347,2)</f>
        <v>0</v>
      </c>
      <c r="K347" s="216" t="s">
        <v>184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0.052499999999999998</v>
      </c>
      <c r="R347" s="223">
        <f>Q347*H347</f>
        <v>1.3246799999999999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185</v>
      </c>
      <c r="AT347" s="225" t="s">
        <v>180</v>
      </c>
      <c r="AU347" s="225" t="s">
        <v>81</v>
      </c>
      <c r="AY347" s="19" t="s">
        <v>178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185</v>
      </c>
      <c r="BM347" s="225" t="s">
        <v>588</v>
      </c>
    </row>
    <row r="348" s="2" customFormat="1">
      <c r="A348" s="40"/>
      <c r="B348" s="41"/>
      <c r="C348" s="42"/>
      <c r="D348" s="227" t="s">
        <v>187</v>
      </c>
      <c r="E348" s="42"/>
      <c r="F348" s="228" t="s">
        <v>589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187</v>
      </c>
      <c r="AU348" s="19" t="s">
        <v>81</v>
      </c>
    </row>
    <row r="349" s="13" customFormat="1">
      <c r="A349" s="13"/>
      <c r="B349" s="232"/>
      <c r="C349" s="233"/>
      <c r="D349" s="234" t="s">
        <v>189</v>
      </c>
      <c r="E349" s="235" t="s">
        <v>19</v>
      </c>
      <c r="F349" s="236" t="s">
        <v>590</v>
      </c>
      <c r="G349" s="233"/>
      <c r="H349" s="237">
        <v>31.632000000000001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189</v>
      </c>
      <c r="AU349" s="243" t="s">
        <v>81</v>
      </c>
      <c r="AV349" s="13" t="s">
        <v>81</v>
      </c>
      <c r="AW349" s="13" t="s">
        <v>33</v>
      </c>
      <c r="AX349" s="13" t="s">
        <v>71</v>
      </c>
      <c r="AY349" s="243" t="s">
        <v>178</v>
      </c>
    </row>
    <row r="350" s="13" customFormat="1">
      <c r="A350" s="13"/>
      <c r="B350" s="232"/>
      <c r="C350" s="233"/>
      <c r="D350" s="234" t="s">
        <v>189</v>
      </c>
      <c r="E350" s="235" t="s">
        <v>19</v>
      </c>
      <c r="F350" s="236" t="s">
        <v>591</v>
      </c>
      <c r="G350" s="233"/>
      <c r="H350" s="237">
        <v>-6.4000000000000004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189</v>
      </c>
      <c r="AU350" s="243" t="s">
        <v>81</v>
      </c>
      <c r="AV350" s="13" t="s">
        <v>81</v>
      </c>
      <c r="AW350" s="13" t="s">
        <v>33</v>
      </c>
      <c r="AX350" s="13" t="s">
        <v>71</v>
      </c>
      <c r="AY350" s="243" t="s">
        <v>178</v>
      </c>
    </row>
    <row r="351" s="14" customFormat="1">
      <c r="A351" s="14"/>
      <c r="B351" s="244"/>
      <c r="C351" s="245"/>
      <c r="D351" s="234" t="s">
        <v>189</v>
      </c>
      <c r="E351" s="246" t="s">
        <v>19</v>
      </c>
      <c r="F351" s="247" t="s">
        <v>214</v>
      </c>
      <c r="G351" s="245"/>
      <c r="H351" s="248">
        <v>25.231999999999999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189</v>
      </c>
      <c r="AU351" s="254" t="s">
        <v>81</v>
      </c>
      <c r="AV351" s="14" t="s">
        <v>185</v>
      </c>
      <c r="AW351" s="14" t="s">
        <v>33</v>
      </c>
      <c r="AX351" s="14" t="s">
        <v>79</v>
      </c>
      <c r="AY351" s="254" t="s">
        <v>178</v>
      </c>
    </row>
    <row r="352" s="2" customFormat="1" ht="24.15" customHeight="1">
      <c r="A352" s="40"/>
      <c r="B352" s="41"/>
      <c r="C352" s="214" t="s">
        <v>592</v>
      </c>
      <c r="D352" s="214" t="s">
        <v>180</v>
      </c>
      <c r="E352" s="215" t="s">
        <v>593</v>
      </c>
      <c r="F352" s="216" t="s">
        <v>594</v>
      </c>
      <c r="G352" s="217" t="s">
        <v>183</v>
      </c>
      <c r="H352" s="218">
        <v>145.50800000000001</v>
      </c>
      <c r="I352" s="219"/>
      <c r="J352" s="220">
        <f>ROUND(I352*H352,2)</f>
        <v>0</v>
      </c>
      <c r="K352" s="216" t="s">
        <v>184</v>
      </c>
      <c r="L352" s="46"/>
      <c r="M352" s="221" t="s">
        <v>19</v>
      </c>
      <c r="N352" s="222" t="s">
        <v>42</v>
      </c>
      <c r="O352" s="86"/>
      <c r="P352" s="223">
        <f>O352*H352</f>
        <v>0</v>
      </c>
      <c r="Q352" s="223">
        <v>0.079210000000000003</v>
      </c>
      <c r="R352" s="223">
        <f>Q352*H352</f>
        <v>11.525688680000002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185</v>
      </c>
      <c r="AT352" s="225" t="s">
        <v>180</v>
      </c>
      <c r="AU352" s="225" t="s">
        <v>81</v>
      </c>
      <c r="AY352" s="19" t="s">
        <v>178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79</v>
      </c>
      <c r="BK352" s="226">
        <f>ROUND(I352*H352,2)</f>
        <v>0</v>
      </c>
      <c r="BL352" s="19" t="s">
        <v>185</v>
      </c>
      <c r="BM352" s="225" t="s">
        <v>595</v>
      </c>
    </row>
    <row r="353" s="2" customFormat="1">
      <c r="A353" s="40"/>
      <c r="B353" s="41"/>
      <c r="C353" s="42"/>
      <c r="D353" s="227" t="s">
        <v>187</v>
      </c>
      <c r="E353" s="42"/>
      <c r="F353" s="228" t="s">
        <v>596</v>
      </c>
      <c r="G353" s="42"/>
      <c r="H353" s="42"/>
      <c r="I353" s="229"/>
      <c r="J353" s="42"/>
      <c r="K353" s="42"/>
      <c r="L353" s="46"/>
      <c r="M353" s="230"/>
      <c r="N353" s="231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187</v>
      </c>
      <c r="AU353" s="19" t="s">
        <v>81</v>
      </c>
    </row>
    <row r="354" s="13" customFormat="1">
      <c r="A354" s="13"/>
      <c r="B354" s="232"/>
      <c r="C354" s="233"/>
      <c r="D354" s="234" t="s">
        <v>189</v>
      </c>
      <c r="E354" s="235" t="s">
        <v>19</v>
      </c>
      <c r="F354" s="236" t="s">
        <v>597</v>
      </c>
      <c r="G354" s="233"/>
      <c r="H354" s="237">
        <v>125.908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189</v>
      </c>
      <c r="AU354" s="243" t="s">
        <v>81</v>
      </c>
      <c r="AV354" s="13" t="s">
        <v>81</v>
      </c>
      <c r="AW354" s="13" t="s">
        <v>33</v>
      </c>
      <c r="AX354" s="13" t="s">
        <v>71</v>
      </c>
      <c r="AY354" s="243" t="s">
        <v>178</v>
      </c>
    </row>
    <row r="355" s="13" customFormat="1">
      <c r="A355" s="13"/>
      <c r="B355" s="232"/>
      <c r="C355" s="233"/>
      <c r="D355" s="234" t="s">
        <v>189</v>
      </c>
      <c r="E355" s="235" t="s">
        <v>19</v>
      </c>
      <c r="F355" s="236" t="s">
        <v>598</v>
      </c>
      <c r="G355" s="233"/>
      <c r="H355" s="237">
        <v>-6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189</v>
      </c>
      <c r="AU355" s="243" t="s">
        <v>81</v>
      </c>
      <c r="AV355" s="13" t="s">
        <v>81</v>
      </c>
      <c r="AW355" s="13" t="s">
        <v>33</v>
      </c>
      <c r="AX355" s="13" t="s">
        <v>71</v>
      </c>
      <c r="AY355" s="243" t="s">
        <v>178</v>
      </c>
    </row>
    <row r="356" s="13" customFormat="1">
      <c r="A356" s="13"/>
      <c r="B356" s="232"/>
      <c r="C356" s="233"/>
      <c r="D356" s="234" t="s">
        <v>189</v>
      </c>
      <c r="E356" s="235" t="s">
        <v>19</v>
      </c>
      <c r="F356" s="236" t="s">
        <v>599</v>
      </c>
      <c r="G356" s="233"/>
      <c r="H356" s="237">
        <v>25.600000000000001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189</v>
      </c>
      <c r="AU356" s="243" t="s">
        <v>81</v>
      </c>
      <c r="AV356" s="13" t="s">
        <v>81</v>
      </c>
      <c r="AW356" s="13" t="s">
        <v>33</v>
      </c>
      <c r="AX356" s="13" t="s">
        <v>71</v>
      </c>
      <c r="AY356" s="243" t="s">
        <v>178</v>
      </c>
    </row>
    <row r="357" s="14" customFormat="1">
      <c r="A357" s="14"/>
      <c r="B357" s="244"/>
      <c r="C357" s="245"/>
      <c r="D357" s="234" t="s">
        <v>189</v>
      </c>
      <c r="E357" s="246" t="s">
        <v>19</v>
      </c>
      <c r="F357" s="247" t="s">
        <v>214</v>
      </c>
      <c r="G357" s="245"/>
      <c r="H357" s="248">
        <v>145.50800000000001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189</v>
      </c>
      <c r="AU357" s="254" t="s">
        <v>81</v>
      </c>
      <c r="AV357" s="14" t="s">
        <v>185</v>
      </c>
      <c r="AW357" s="14" t="s">
        <v>33</v>
      </c>
      <c r="AX357" s="14" t="s">
        <v>79</v>
      </c>
      <c r="AY357" s="254" t="s">
        <v>178</v>
      </c>
    </row>
    <row r="358" s="2" customFormat="1" ht="16.5" customHeight="1">
      <c r="A358" s="40"/>
      <c r="B358" s="41"/>
      <c r="C358" s="214" t="s">
        <v>600</v>
      </c>
      <c r="D358" s="214" t="s">
        <v>180</v>
      </c>
      <c r="E358" s="215" t="s">
        <v>601</v>
      </c>
      <c r="F358" s="216" t="s">
        <v>602</v>
      </c>
      <c r="G358" s="217" t="s">
        <v>275</v>
      </c>
      <c r="H358" s="218">
        <v>40.039999999999999</v>
      </c>
      <c r="I358" s="219"/>
      <c r="J358" s="220">
        <f>ROUND(I358*H358,2)</f>
        <v>0</v>
      </c>
      <c r="K358" s="216" t="s">
        <v>184</v>
      </c>
      <c r="L358" s="46"/>
      <c r="M358" s="221" t="s">
        <v>19</v>
      </c>
      <c r="N358" s="222" t="s">
        <v>42</v>
      </c>
      <c r="O358" s="86"/>
      <c r="P358" s="223">
        <f>O358*H358</f>
        <v>0</v>
      </c>
      <c r="Q358" s="223">
        <v>0.00012999999999999999</v>
      </c>
      <c r="R358" s="223">
        <f>Q358*H358</f>
        <v>0.0052051999999999992</v>
      </c>
      <c r="S358" s="223">
        <v>0</v>
      </c>
      <c r="T358" s="22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185</v>
      </c>
      <c r="AT358" s="225" t="s">
        <v>180</v>
      </c>
      <c r="AU358" s="225" t="s">
        <v>81</v>
      </c>
      <c r="AY358" s="19" t="s">
        <v>178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79</v>
      </c>
      <c r="BK358" s="226">
        <f>ROUND(I358*H358,2)</f>
        <v>0</v>
      </c>
      <c r="BL358" s="19" t="s">
        <v>185</v>
      </c>
      <c r="BM358" s="225" t="s">
        <v>603</v>
      </c>
    </row>
    <row r="359" s="2" customFormat="1">
      <c r="A359" s="40"/>
      <c r="B359" s="41"/>
      <c r="C359" s="42"/>
      <c r="D359" s="227" t="s">
        <v>187</v>
      </c>
      <c r="E359" s="42"/>
      <c r="F359" s="228" t="s">
        <v>604</v>
      </c>
      <c r="G359" s="42"/>
      <c r="H359" s="42"/>
      <c r="I359" s="229"/>
      <c r="J359" s="42"/>
      <c r="K359" s="42"/>
      <c r="L359" s="46"/>
      <c r="M359" s="230"/>
      <c r="N359" s="231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187</v>
      </c>
      <c r="AU359" s="19" t="s">
        <v>81</v>
      </c>
    </row>
    <row r="360" s="13" customFormat="1">
      <c r="A360" s="13"/>
      <c r="B360" s="232"/>
      <c r="C360" s="233"/>
      <c r="D360" s="234" t="s">
        <v>189</v>
      </c>
      <c r="E360" s="235" t="s">
        <v>19</v>
      </c>
      <c r="F360" s="236" t="s">
        <v>605</v>
      </c>
      <c r="G360" s="233"/>
      <c r="H360" s="237">
        <v>40.039999999999999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189</v>
      </c>
      <c r="AU360" s="243" t="s">
        <v>81</v>
      </c>
      <c r="AV360" s="13" t="s">
        <v>81</v>
      </c>
      <c r="AW360" s="13" t="s">
        <v>33</v>
      </c>
      <c r="AX360" s="13" t="s">
        <v>79</v>
      </c>
      <c r="AY360" s="243" t="s">
        <v>178</v>
      </c>
    </row>
    <row r="361" s="2" customFormat="1" ht="16.5" customHeight="1">
      <c r="A361" s="40"/>
      <c r="B361" s="41"/>
      <c r="C361" s="214" t="s">
        <v>606</v>
      </c>
      <c r="D361" s="214" t="s">
        <v>180</v>
      </c>
      <c r="E361" s="215" t="s">
        <v>607</v>
      </c>
      <c r="F361" s="216" t="s">
        <v>608</v>
      </c>
      <c r="G361" s="217" t="s">
        <v>275</v>
      </c>
      <c r="H361" s="218">
        <v>53.200000000000003</v>
      </c>
      <c r="I361" s="219"/>
      <c r="J361" s="220">
        <f>ROUND(I361*H361,2)</f>
        <v>0</v>
      </c>
      <c r="K361" s="216" t="s">
        <v>184</v>
      </c>
      <c r="L361" s="46"/>
      <c r="M361" s="221" t="s">
        <v>19</v>
      </c>
      <c r="N361" s="222" t="s">
        <v>42</v>
      </c>
      <c r="O361" s="86"/>
      <c r="P361" s="223">
        <f>O361*H361</f>
        <v>0</v>
      </c>
      <c r="Q361" s="223">
        <v>0.00020000000000000001</v>
      </c>
      <c r="R361" s="223">
        <f>Q361*H361</f>
        <v>0.010640000000000002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185</v>
      </c>
      <c r="AT361" s="225" t="s">
        <v>180</v>
      </c>
      <c r="AU361" s="225" t="s">
        <v>81</v>
      </c>
      <c r="AY361" s="19" t="s">
        <v>178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79</v>
      </c>
      <c r="BK361" s="226">
        <f>ROUND(I361*H361,2)</f>
        <v>0</v>
      </c>
      <c r="BL361" s="19" t="s">
        <v>185</v>
      </c>
      <c r="BM361" s="225" t="s">
        <v>609</v>
      </c>
    </row>
    <row r="362" s="2" customFormat="1">
      <c r="A362" s="40"/>
      <c r="B362" s="41"/>
      <c r="C362" s="42"/>
      <c r="D362" s="227" t="s">
        <v>187</v>
      </c>
      <c r="E362" s="42"/>
      <c r="F362" s="228" t="s">
        <v>610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187</v>
      </c>
      <c r="AU362" s="19" t="s">
        <v>81</v>
      </c>
    </row>
    <row r="363" s="13" customFormat="1">
      <c r="A363" s="13"/>
      <c r="B363" s="232"/>
      <c r="C363" s="233"/>
      <c r="D363" s="234" t="s">
        <v>189</v>
      </c>
      <c r="E363" s="235" t="s">
        <v>19</v>
      </c>
      <c r="F363" s="236" t="s">
        <v>611</v>
      </c>
      <c r="G363" s="233"/>
      <c r="H363" s="237">
        <v>2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189</v>
      </c>
      <c r="AU363" s="243" t="s">
        <v>81</v>
      </c>
      <c r="AV363" s="13" t="s">
        <v>81</v>
      </c>
      <c r="AW363" s="13" t="s">
        <v>33</v>
      </c>
      <c r="AX363" s="13" t="s">
        <v>71</v>
      </c>
      <c r="AY363" s="243" t="s">
        <v>178</v>
      </c>
    </row>
    <row r="364" s="13" customFormat="1">
      <c r="A364" s="13"/>
      <c r="B364" s="232"/>
      <c r="C364" s="233"/>
      <c r="D364" s="234" t="s">
        <v>189</v>
      </c>
      <c r="E364" s="235" t="s">
        <v>19</v>
      </c>
      <c r="F364" s="236" t="s">
        <v>612</v>
      </c>
      <c r="G364" s="233"/>
      <c r="H364" s="237">
        <v>51.200000000000003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189</v>
      </c>
      <c r="AU364" s="243" t="s">
        <v>81</v>
      </c>
      <c r="AV364" s="13" t="s">
        <v>81</v>
      </c>
      <c r="AW364" s="13" t="s">
        <v>33</v>
      </c>
      <c r="AX364" s="13" t="s">
        <v>71</v>
      </c>
      <c r="AY364" s="243" t="s">
        <v>178</v>
      </c>
    </row>
    <row r="365" s="14" customFormat="1">
      <c r="A365" s="14"/>
      <c r="B365" s="244"/>
      <c r="C365" s="245"/>
      <c r="D365" s="234" t="s">
        <v>189</v>
      </c>
      <c r="E365" s="246" t="s">
        <v>19</v>
      </c>
      <c r="F365" s="247" t="s">
        <v>214</v>
      </c>
      <c r="G365" s="245"/>
      <c r="H365" s="248">
        <v>53.200000000000003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189</v>
      </c>
      <c r="AU365" s="254" t="s">
        <v>81</v>
      </c>
      <c r="AV365" s="14" t="s">
        <v>185</v>
      </c>
      <c r="AW365" s="14" t="s">
        <v>33</v>
      </c>
      <c r="AX365" s="14" t="s">
        <v>79</v>
      </c>
      <c r="AY365" s="254" t="s">
        <v>178</v>
      </c>
    </row>
    <row r="366" s="2" customFormat="1" ht="16.5" customHeight="1">
      <c r="A366" s="40"/>
      <c r="B366" s="41"/>
      <c r="C366" s="214" t="s">
        <v>613</v>
      </c>
      <c r="D366" s="214" t="s">
        <v>180</v>
      </c>
      <c r="E366" s="215" t="s">
        <v>614</v>
      </c>
      <c r="F366" s="216" t="s">
        <v>615</v>
      </c>
      <c r="G366" s="217" t="s">
        <v>193</v>
      </c>
      <c r="H366" s="218">
        <v>2.9849999999999999</v>
      </c>
      <c r="I366" s="219"/>
      <c r="J366" s="220">
        <f>ROUND(I366*H366,2)</f>
        <v>0</v>
      </c>
      <c r="K366" s="216" t="s">
        <v>184</v>
      </c>
      <c r="L366" s="46"/>
      <c r="M366" s="221" t="s">
        <v>19</v>
      </c>
      <c r="N366" s="222" t="s">
        <v>42</v>
      </c>
      <c r="O366" s="86"/>
      <c r="P366" s="223">
        <f>O366*H366</f>
        <v>0</v>
      </c>
      <c r="Q366" s="223">
        <v>2.5018899999999999</v>
      </c>
      <c r="R366" s="223">
        <f>Q366*H366</f>
        <v>7.4681416499999997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185</v>
      </c>
      <c r="AT366" s="225" t="s">
        <v>180</v>
      </c>
      <c r="AU366" s="225" t="s">
        <v>81</v>
      </c>
      <c r="AY366" s="19" t="s">
        <v>178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79</v>
      </c>
      <c r="BK366" s="226">
        <f>ROUND(I366*H366,2)</f>
        <v>0</v>
      </c>
      <c r="BL366" s="19" t="s">
        <v>185</v>
      </c>
      <c r="BM366" s="225" t="s">
        <v>616</v>
      </c>
    </row>
    <row r="367" s="2" customFormat="1">
      <c r="A367" s="40"/>
      <c r="B367" s="41"/>
      <c r="C367" s="42"/>
      <c r="D367" s="227" t="s">
        <v>187</v>
      </c>
      <c r="E367" s="42"/>
      <c r="F367" s="228" t="s">
        <v>617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187</v>
      </c>
      <c r="AU367" s="19" t="s">
        <v>81</v>
      </c>
    </row>
    <row r="368" s="13" customFormat="1">
      <c r="A368" s="13"/>
      <c r="B368" s="232"/>
      <c r="C368" s="233"/>
      <c r="D368" s="234" t="s">
        <v>189</v>
      </c>
      <c r="E368" s="235" t="s">
        <v>19</v>
      </c>
      <c r="F368" s="236" t="s">
        <v>618</v>
      </c>
      <c r="G368" s="233"/>
      <c r="H368" s="237">
        <v>2.9849999999999999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189</v>
      </c>
      <c r="AU368" s="243" t="s">
        <v>81</v>
      </c>
      <c r="AV368" s="13" t="s">
        <v>81</v>
      </c>
      <c r="AW368" s="13" t="s">
        <v>33</v>
      </c>
      <c r="AX368" s="13" t="s">
        <v>79</v>
      </c>
      <c r="AY368" s="243" t="s">
        <v>178</v>
      </c>
    </row>
    <row r="369" s="2" customFormat="1" ht="16.5" customHeight="1">
      <c r="A369" s="40"/>
      <c r="B369" s="41"/>
      <c r="C369" s="214" t="s">
        <v>619</v>
      </c>
      <c r="D369" s="214" t="s">
        <v>180</v>
      </c>
      <c r="E369" s="215" t="s">
        <v>620</v>
      </c>
      <c r="F369" s="216" t="s">
        <v>621</v>
      </c>
      <c r="G369" s="217" t="s">
        <v>183</v>
      </c>
      <c r="H369" s="218">
        <v>29.853999999999999</v>
      </c>
      <c r="I369" s="219"/>
      <c r="J369" s="220">
        <f>ROUND(I369*H369,2)</f>
        <v>0</v>
      </c>
      <c r="K369" s="216" t="s">
        <v>184</v>
      </c>
      <c r="L369" s="46"/>
      <c r="M369" s="221" t="s">
        <v>19</v>
      </c>
      <c r="N369" s="222" t="s">
        <v>42</v>
      </c>
      <c r="O369" s="86"/>
      <c r="P369" s="223">
        <f>O369*H369</f>
        <v>0</v>
      </c>
      <c r="Q369" s="223">
        <v>0.00142</v>
      </c>
      <c r="R369" s="223">
        <f>Q369*H369</f>
        <v>0.042392680000000002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185</v>
      </c>
      <c r="AT369" s="225" t="s">
        <v>180</v>
      </c>
      <c r="AU369" s="225" t="s">
        <v>81</v>
      </c>
      <c r="AY369" s="19" t="s">
        <v>178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79</v>
      </c>
      <c r="BK369" s="226">
        <f>ROUND(I369*H369,2)</f>
        <v>0</v>
      </c>
      <c r="BL369" s="19" t="s">
        <v>185</v>
      </c>
      <c r="BM369" s="225" t="s">
        <v>622</v>
      </c>
    </row>
    <row r="370" s="2" customFormat="1">
      <c r="A370" s="40"/>
      <c r="B370" s="41"/>
      <c r="C370" s="42"/>
      <c r="D370" s="227" t="s">
        <v>187</v>
      </c>
      <c r="E370" s="42"/>
      <c r="F370" s="228" t="s">
        <v>623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187</v>
      </c>
      <c r="AU370" s="19" t="s">
        <v>81</v>
      </c>
    </row>
    <row r="371" s="13" customFormat="1">
      <c r="A371" s="13"/>
      <c r="B371" s="232"/>
      <c r="C371" s="233"/>
      <c r="D371" s="234" t="s">
        <v>189</v>
      </c>
      <c r="E371" s="235" t="s">
        <v>19</v>
      </c>
      <c r="F371" s="236" t="s">
        <v>624</v>
      </c>
      <c r="G371" s="233"/>
      <c r="H371" s="237">
        <v>29.853999999999999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189</v>
      </c>
      <c r="AU371" s="243" t="s">
        <v>81</v>
      </c>
      <c r="AV371" s="13" t="s">
        <v>81</v>
      </c>
      <c r="AW371" s="13" t="s">
        <v>33</v>
      </c>
      <c r="AX371" s="13" t="s">
        <v>79</v>
      </c>
      <c r="AY371" s="243" t="s">
        <v>178</v>
      </c>
    </row>
    <row r="372" s="2" customFormat="1" ht="16.5" customHeight="1">
      <c r="A372" s="40"/>
      <c r="B372" s="41"/>
      <c r="C372" s="214" t="s">
        <v>625</v>
      </c>
      <c r="D372" s="214" t="s">
        <v>180</v>
      </c>
      <c r="E372" s="215" t="s">
        <v>626</v>
      </c>
      <c r="F372" s="216" t="s">
        <v>627</v>
      </c>
      <c r="G372" s="217" t="s">
        <v>183</v>
      </c>
      <c r="H372" s="218">
        <v>29.853999999999999</v>
      </c>
      <c r="I372" s="219"/>
      <c r="J372" s="220">
        <f>ROUND(I372*H372,2)</f>
        <v>0</v>
      </c>
      <c r="K372" s="216" t="s">
        <v>184</v>
      </c>
      <c r="L372" s="46"/>
      <c r="M372" s="221" t="s">
        <v>19</v>
      </c>
      <c r="N372" s="222" t="s">
        <v>42</v>
      </c>
      <c r="O372" s="86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185</v>
      </c>
      <c r="AT372" s="225" t="s">
        <v>180</v>
      </c>
      <c r="AU372" s="225" t="s">
        <v>81</v>
      </c>
      <c r="AY372" s="19" t="s">
        <v>178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79</v>
      </c>
      <c r="BK372" s="226">
        <f>ROUND(I372*H372,2)</f>
        <v>0</v>
      </c>
      <c r="BL372" s="19" t="s">
        <v>185</v>
      </c>
      <c r="BM372" s="225" t="s">
        <v>628</v>
      </c>
    </row>
    <row r="373" s="2" customFormat="1">
      <c r="A373" s="40"/>
      <c r="B373" s="41"/>
      <c r="C373" s="42"/>
      <c r="D373" s="227" t="s">
        <v>187</v>
      </c>
      <c r="E373" s="42"/>
      <c r="F373" s="228" t="s">
        <v>629</v>
      </c>
      <c r="G373" s="42"/>
      <c r="H373" s="42"/>
      <c r="I373" s="229"/>
      <c r="J373" s="42"/>
      <c r="K373" s="42"/>
      <c r="L373" s="46"/>
      <c r="M373" s="230"/>
      <c r="N373" s="231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187</v>
      </c>
      <c r="AU373" s="19" t="s">
        <v>81</v>
      </c>
    </row>
    <row r="374" s="2" customFormat="1" ht="24.15" customHeight="1">
      <c r="A374" s="40"/>
      <c r="B374" s="41"/>
      <c r="C374" s="214" t="s">
        <v>630</v>
      </c>
      <c r="D374" s="214" t="s">
        <v>180</v>
      </c>
      <c r="E374" s="215" t="s">
        <v>631</v>
      </c>
      <c r="F374" s="216" t="s">
        <v>632</v>
      </c>
      <c r="G374" s="217" t="s">
        <v>183</v>
      </c>
      <c r="H374" s="218">
        <v>7.1349999999999998</v>
      </c>
      <c r="I374" s="219"/>
      <c r="J374" s="220">
        <f>ROUND(I374*H374,2)</f>
        <v>0</v>
      </c>
      <c r="K374" s="216" t="s">
        <v>184</v>
      </c>
      <c r="L374" s="46"/>
      <c r="M374" s="221" t="s">
        <v>19</v>
      </c>
      <c r="N374" s="222" t="s">
        <v>42</v>
      </c>
      <c r="O374" s="86"/>
      <c r="P374" s="223">
        <f>O374*H374</f>
        <v>0</v>
      </c>
      <c r="Q374" s="223">
        <v>0.045670000000000002</v>
      </c>
      <c r="R374" s="223">
        <f>Q374*H374</f>
        <v>0.32585544999999999</v>
      </c>
      <c r="S374" s="223">
        <v>0</v>
      </c>
      <c r="T374" s="22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5" t="s">
        <v>185</v>
      </c>
      <c r="AT374" s="225" t="s">
        <v>180</v>
      </c>
      <c r="AU374" s="225" t="s">
        <v>81</v>
      </c>
      <c r="AY374" s="19" t="s">
        <v>178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9" t="s">
        <v>79</v>
      </c>
      <c r="BK374" s="226">
        <f>ROUND(I374*H374,2)</f>
        <v>0</v>
      </c>
      <c r="BL374" s="19" t="s">
        <v>185</v>
      </c>
      <c r="BM374" s="225" t="s">
        <v>633</v>
      </c>
    </row>
    <row r="375" s="2" customFormat="1">
      <c r="A375" s="40"/>
      <c r="B375" s="41"/>
      <c r="C375" s="42"/>
      <c r="D375" s="227" t="s">
        <v>187</v>
      </c>
      <c r="E375" s="42"/>
      <c r="F375" s="228" t="s">
        <v>634</v>
      </c>
      <c r="G375" s="42"/>
      <c r="H375" s="42"/>
      <c r="I375" s="229"/>
      <c r="J375" s="42"/>
      <c r="K375" s="42"/>
      <c r="L375" s="46"/>
      <c r="M375" s="230"/>
      <c r="N375" s="231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187</v>
      </c>
      <c r="AU375" s="19" t="s">
        <v>81</v>
      </c>
    </row>
    <row r="376" s="13" customFormat="1">
      <c r="A376" s="13"/>
      <c r="B376" s="232"/>
      <c r="C376" s="233"/>
      <c r="D376" s="234" t="s">
        <v>189</v>
      </c>
      <c r="E376" s="235" t="s">
        <v>19</v>
      </c>
      <c r="F376" s="236" t="s">
        <v>635</v>
      </c>
      <c r="G376" s="233"/>
      <c r="H376" s="237">
        <v>7.1349999999999998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189</v>
      </c>
      <c r="AU376" s="243" t="s">
        <v>81</v>
      </c>
      <c r="AV376" s="13" t="s">
        <v>81</v>
      </c>
      <c r="AW376" s="13" t="s">
        <v>33</v>
      </c>
      <c r="AX376" s="13" t="s">
        <v>79</v>
      </c>
      <c r="AY376" s="243" t="s">
        <v>178</v>
      </c>
    </row>
    <row r="377" s="2" customFormat="1" ht="24.15" customHeight="1">
      <c r="A377" s="40"/>
      <c r="B377" s="41"/>
      <c r="C377" s="214" t="s">
        <v>636</v>
      </c>
      <c r="D377" s="214" t="s">
        <v>180</v>
      </c>
      <c r="E377" s="215" t="s">
        <v>637</v>
      </c>
      <c r="F377" s="216" t="s">
        <v>638</v>
      </c>
      <c r="G377" s="217" t="s">
        <v>275</v>
      </c>
      <c r="H377" s="218">
        <v>5</v>
      </c>
      <c r="I377" s="219"/>
      <c r="J377" s="220">
        <f>ROUND(I377*H377,2)</f>
        <v>0</v>
      </c>
      <c r="K377" s="216" t="s">
        <v>184</v>
      </c>
      <c r="L377" s="46"/>
      <c r="M377" s="221" t="s">
        <v>19</v>
      </c>
      <c r="N377" s="222" t="s">
        <v>42</v>
      </c>
      <c r="O377" s="86"/>
      <c r="P377" s="223">
        <f>O377*H377</f>
        <v>0</v>
      </c>
      <c r="Q377" s="223">
        <v>0.040739999999999998</v>
      </c>
      <c r="R377" s="223">
        <f>Q377*H377</f>
        <v>0.20369999999999999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185</v>
      </c>
      <c r="AT377" s="225" t="s">
        <v>180</v>
      </c>
      <c r="AU377" s="225" t="s">
        <v>81</v>
      </c>
      <c r="AY377" s="19" t="s">
        <v>178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79</v>
      </c>
      <c r="BK377" s="226">
        <f>ROUND(I377*H377,2)</f>
        <v>0</v>
      </c>
      <c r="BL377" s="19" t="s">
        <v>185</v>
      </c>
      <c r="BM377" s="225" t="s">
        <v>639</v>
      </c>
    </row>
    <row r="378" s="2" customFormat="1">
      <c r="A378" s="40"/>
      <c r="B378" s="41"/>
      <c r="C378" s="42"/>
      <c r="D378" s="227" t="s">
        <v>187</v>
      </c>
      <c r="E378" s="42"/>
      <c r="F378" s="228" t="s">
        <v>640</v>
      </c>
      <c r="G378" s="42"/>
      <c r="H378" s="42"/>
      <c r="I378" s="229"/>
      <c r="J378" s="42"/>
      <c r="K378" s="42"/>
      <c r="L378" s="46"/>
      <c r="M378" s="230"/>
      <c r="N378" s="231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187</v>
      </c>
      <c r="AU378" s="19" t="s">
        <v>81</v>
      </c>
    </row>
    <row r="379" s="13" customFormat="1">
      <c r="A379" s="13"/>
      <c r="B379" s="232"/>
      <c r="C379" s="233"/>
      <c r="D379" s="234" t="s">
        <v>189</v>
      </c>
      <c r="E379" s="235" t="s">
        <v>19</v>
      </c>
      <c r="F379" s="236" t="s">
        <v>641</v>
      </c>
      <c r="G379" s="233"/>
      <c r="H379" s="237">
        <v>5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189</v>
      </c>
      <c r="AU379" s="243" t="s">
        <v>81</v>
      </c>
      <c r="AV379" s="13" t="s">
        <v>81</v>
      </c>
      <c r="AW379" s="13" t="s">
        <v>33</v>
      </c>
      <c r="AX379" s="13" t="s">
        <v>79</v>
      </c>
      <c r="AY379" s="243" t="s">
        <v>178</v>
      </c>
    </row>
    <row r="380" s="12" customFormat="1" ht="22.8" customHeight="1">
      <c r="A380" s="12"/>
      <c r="B380" s="198"/>
      <c r="C380" s="199"/>
      <c r="D380" s="200" t="s">
        <v>70</v>
      </c>
      <c r="E380" s="212" t="s">
        <v>185</v>
      </c>
      <c r="F380" s="212" t="s">
        <v>642</v>
      </c>
      <c r="G380" s="199"/>
      <c r="H380" s="199"/>
      <c r="I380" s="202"/>
      <c r="J380" s="213">
        <f>BK380</f>
        <v>0</v>
      </c>
      <c r="K380" s="199"/>
      <c r="L380" s="204"/>
      <c r="M380" s="205"/>
      <c r="N380" s="206"/>
      <c r="O380" s="206"/>
      <c r="P380" s="207">
        <f>SUM(P381:P440)</f>
        <v>0</v>
      </c>
      <c r="Q380" s="206"/>
      <c r="R380" s="207">
        <f>SUM(R381:R440)</f>
        <v>191.45392325</v>
      </c>
      <c r="S380" s="206"/>
      <c r="T380" s="208">
        <f>SUM(T381:T440)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9" t="s">
        <v>79</v>
      </c>
      <c r="AT380" s="210" t="s">
        <v>70</v>
      </c>
      <c r="AU380" s="210" t="s">
        <v>79</v>
      </c>
      <c r="AY380" s="209" t="s">
        <v>178</v>
      </c>
      <c r="BK380" s="211">
        <f>SUM(BK381:BK440)</f>
        <v>0</v>
      </c>
    </row>
    <row r="381" s="2" customFormat="1" ht="24.15" customHeight="1">
      <c r="A381" s="40"/>
      <c r="B381" s="41"/>
      <c r="C381" s="214" t="s">
        <v>643</v>
      </c>
      <c r="D381" s="214" t="s">
        <v>180</v>
      </c>
      <c r="E381" s="215" t="s">
        <v>644</v>
      </c>
      <c r="F381" s="216" t="s">
        <v>645</v>
      </c>
      <c r="G381" s="217" t="s">
        <v>193</v>
      </c>
      <c r="H381" s="218">
        <v>61.049999999999997</v>
      </c>
      <c r="I381" s="219"/>
      <c r="J381" s="220">
        <f>ROUND(I381*H381,2)</f>
        <v>0</v>
      </c>
      <c r="K381" s="216" t="s">
        <v>184</v>
      </c>
      <c r="L381" s="46"/>
      <c r="M381" s="221" t="s">
        <v>19</v>
      </c>
      <c r="N381" s="222" t="s">
        <v>42</v>
      </c>
      <c r="O381" s="86"/>
      <c r="P381" s="223">
        <f>O381*H381</f>
        <v>0</v>
      </c>
      <c r="Q381" s="223">
        <v>2.5020099999999998</v>
      </c>
      <c r="R381" s="223">
        <f>Q381*H381</f>
        <v>152.74771049999998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185</v>
      </c>
      <c r="AT381" s="225" t="s">
        <v>180</v>
      </c>
      <c r="AU381" s="225" t="s">
        <v>81</v>
      </c>
      <c r="AY381" s="19" t="s">
        <v>178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79</v>
      </c>
      <c r="BK381" s="226">
        <f>ROUND(I381*H381,2)</f>
        <v>0</v>
      </c>
      <c r="BL381" s="19" t="s">
        <v>185</v>
      </c>
      <c r="BM381" s="225" t="s">
        <v>646</v>
      </c>
    </row>
    <row r="382" s="2" customFormat="1">
      <c r="A382" s="40"/>
      <c r="B382" s="41"/>
      <c r="C382" s="42"/>
      <c r="D382" s="227" t="s">
        <v>187</v>
      </c>
      <c r="E382" s="42"/>
      <c r="F382" s="228" t="s">
        <v>647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187</v>
      </c>
      <c r="AU382" s="19" t="s">
        <v>81</v>
      </c>
    </row>
    <row r="383" s="13" customFormat="1">
      <c r="A383" s="13"/>
      <c r="B383" s="232"/>
      <c r="C383" s="233"/>
      <c r="D383" s="234" t="s">
        <v>189</v>
      </c>
      <c r="E383" s="235" t="s">
        <v>19</v>
      </c>
      <c r="F383" s="236" t="s">
        <v>648</v>
      </c>
      <c r="G383" s="233"/>
      <c r="H383" s="237">
        <v>56.399999999999999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189</v>
      </c>
      <c r="AU383" s="243" t="s">
        <v>81</v>
      </c>
      <c r="AV383" s="13" t="s">
        <v>81</v>
      </c>
      <c r="AW383" s="13" t="s">
        <v>33</v>
      </c>
      <c r="AX383" s="13" t="s">
        <v>71</v>
      </c>
      <c r="AY383" s="243" t="s">
        <v>178</v>
      </c>
    </row>
    <row r="384" s="13" customFormat="1">
      <c r="A384" s="13"/>
      <c r="B384" s="232"/>
      <c r="C384" s="233"/>
      <c r="D384" s="234" t="s">
        <v>189</v>
      </c>
      <c r="E384" s="235" t="s">
        <v>19</v>
      </c>
      <c r="F384" s="236" t="s">
        <v>649</v>
      </c>
      <c r="G384" s="233"/>
      <c r="H384" s="237">
        <v>4.6500000000000004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189</v>
      </c>
      <c r="AU384" s="243" t="s">
        <v>81</v>
      </c>
      <c r="AV384" s="13" t="s">
        <v>81</v>
      </c>
      <c r="AW384" s="13" t="s">
        <v>33</v>
      </c>
      <c r="AX384" s="13" t="s">
        <v>71</v>
      </c>
      <c r="AY384" s="243" t="s">
        <v>178</v>
      </c>
    </row>
    <row r="385" s="14" customFormat="1">
      <c r="A385" s="14"/>
      <c r="B385" s="244"/>
      <c r="C385" s="245"/>
      <c r="D385" s="234" t="s">
        <v>189</v>
      </c>
      <c r="E385" s="246" t="s">
        <v>19</v>
      </c>
      <c r="F385" s="247" t="s">
        <v>214</v>
      </c>
      <c r="G385" s="245"/>
      <c r="H385" s="248">
        <v>61.049999999999997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189</v>
      </c>
      <c r="AU385" s="254" t="s">
        <v>81</v>
      </c>
      <c r="AV385" s="14" t="s">
        <v>185</v>
      </c>
      <c r="AW385" s="14" t="s">
        <v>33</v>
      </c>
      <c r="AX385" s="14" t="s">
        <v>79</v>
      </c>
      <c r="AY385" s="254" t="s">
        <v>178</v>
      </c>
    </row>
    <row r="386" s="2" customFormat="1" ht="21.75" customHeight="1">
      <c r="A386" s="40"/>
      <c r="B386" s="41"/>
      <c r="C386" s="214" t="s">
        <v>650</v>
      </c>
      <c r="D386" s="214" t="s">
        <v>180</v>
      </c>
      <c r="E386" s="215" t="s">
        <v>651</v>
      </c>
      <c r="F386" s="216" t="s">
        <v>652</v>
      </c>
      <c r="G386" s="217" t="s">
        <v>183</v>
      </c>
      <c r="H386" s="218">
        <v>332.19999999999999</v>
      </c>
      <c r="I386" s="219"/>
      <c r="J386" s="220">
        <f>ROUND(I386*H386,2)</f>
        <v>0</v>
      </c>
      <c r="K386" s="216" t="s">
        <v>184</v>
      </c>
      <c r="L386" s="46"/>
      <c r="M386" s="221" t="s">
        <v>19</v>
      </c>
      <c r="N386" s="222" t="s">
        <v>42</v>
      </c>
      <c r="O386" s="86"/>
      <c r="P386" s="223">
        <f>O386*H386</f>
        <v>0</v>
      </c>
      <c r="Q386" s="223">
        <v>0.0053299999999999997</v>
      </c>
      <c r="R386" s="223">
        <f>Q386*H386</f>
        <v>1.7706259999999998</v>
      </c>
      <c r="S386" s="223">
        <v>0</v>
      </c>
      <c r="T386" s="224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5" t="s">
        <v>185</v>
      </c>
      <c r="AT386" s="225" t="s">
        <v>180</v>
      </c>
      <c r="AU386" s="225" t="s">
        <v>81</v>
      </c>
      <c r="AY386" s="19" t="s">
        <v>178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9" t="s">
        <v>79</v>
      </c>
      <c r="BK386" s="226">
        <f>ROUND(I386*H386,2)</f>
        <v>0</v>
      </c>
      <c r="BL386" s="19" t="s">
        <v>185</v>
      </c>
      <c r="BM386" s="225" t="s">
        <v>653</v>
      </c>
    </row>
    <row r="387" s="2" customFormat="1">
      <c r="A387" s="40"/>
      <c r="B387" s="41"/>
      <c r="C387" s="42"/>
      <c r="D387" s="227" t="s">
        <v>187</v>
      </c>
      <c r="E387" s="42"/>
      <c r="F387" s="228" t="s">
        <v>654</v>
      </c>
      <c r="G387" s="42"/>
      <c r="H387" s="42"/>
      <c r="I387" s="229"/>
      <c r="J387" s="42"/>
      <c r="K387" s="42"/>
      <c r="L387" s="46"/>
      <c r="M387" s="230"/>
      <c r="N387" s="231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187</v>
      </c>
      <c r="AU387" s="19" t="s">
        <v>81</v>
      </c>
    </row>
    <row r="388" s="13" customFormat="1">
      <c r="A388" s="13"/>
      <c r="B388" s="232"/>
      <c r="C388" s="233"/>
      <c r="D388" s="234" t="s">
        <v>189</v>
      </c>
      <c r="E388" s="235" t="s">
        <v>19</v>
      </c>
      <c r="F388" s="236" t="s">
        <v>655</v>
      </c>
      <c r="G388" s="233"/>
      <c r="H388" s="237">
        <v>282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189</v>
      </c>
      <c r="AU388" s="243" t="s">
        <v>81</v>
      </c>
      <c r="AV388" s="13" t="s">
        <v>81</v>
      </c>
      <c r="AW388" s="13" t="s">
        <v>33</v>
      </c>
      <c r="AX388" s="13" t="s">
        <v>71</v>
      </c>
      <c r="AY388" s="243" t="s">
        <v>178</v>
      </c>
    </row>
    <row r="389" s="13" customFormat="1">
      <c r="A389" s="13"/>
      <c r="B389" s="232"/>
      <c r="C389" s="233"/>
      <c r="D389" s="234" t="s">
        <v>189</v>
      </c>
      <c r="E389" s="235" t="s">
        <v>19</v>
      </c>
      <c r="F389" s="236" t="s">
        <v>656</v>
      </c>
      <c r="G389" s="233"/>
      <c r="H389" s="237">
        <v>15.300000000000001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189</v>
      </c>
      <c r="AU389" s="243" t="s">
        <v>81</v>
      </c>
      <c r="AV389" s="13" t="s">
        <v>81</v>
      </c>
      <c r="AW389" s="13" t="s">
        <v>33</v>
      </c>
      <c r="AX389" s="13" t="s">
        <v>71</v>
      </c>
      <c r="AY389" s="243" t="s">
        <v>178</v>
      </c>
    </row>
    <row r="390" s="13" customFormat="1">
      <c r="A390" s="13"/>
      <c r="B390" s="232"/>
      <c r="C390" s="233"/>
      <c r="D390" s="234" t="s">
        <v>189</v>
      </c>
      <c r="E390" s="235" t="s">
        <v>19</v>
      </c>
      <c r="F390" s="236" t="s">
        <v>657</v>
      </c>
      <c r="G390" s="233"/>
      <c r="H390" s="237">
        <v>31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189</v>
      </c>
      <c r="AU390" s="243" t="s">
        <v>81</v>
      </c>
      <c r="AV390" s="13" t="s">
        <v>81</v>
      </c>
      <c r="AW390" s="13" t="s">
        <v>33</v>
      </c>
      <c r="AX390" s="13" t="s">
        <v>71</v>
      </c>
      <c r="AY390" s="243" t="s">
        <v>178</v>
      </c>
    </row>
    <row r="391" s="13" customFormat="1">
      <c r="A391" s="13"/>
      <c r="B391" s="232"/>
      <c r="C391" s="233"/>
      <c r="D391" s="234" t="s">
        <v>189</v>
      </c>
      <c r="E391" s="235" t="s">
        <v>19</v>
      </c>
      <c r="F391" s="236" t="s">
        <v>658</v>
      </c>
      <c r="G391" s="233"/>
      <c r="H391" s="237">
        <v>3.8999999999999999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189</v>
      </c>
      <c r="AU391" s="243" t="s">
        <v>81</v>
      </c>
      <c r="AV391" s="13" t="s">
        <v>81</v>
      </c>
      <c r="AW391" s="13" t="s">
        <v>33</v>
      </c>
      <c r="AX391" s="13" t="s">
        <v>71</v>
      </c>
      <c r="AY391" s="243" t="s">
        <v>178</v>
      </c>
    </row>
    <row r="392" s="14" customFormat="1">
      <c r="A392" s="14"/>
      <c r="B392" s="244"/>
      <c r="C392" s="245"/>
      <c r="D392" s="234" t="s">
        <v>189</v>
      </c>
      <c r="E392" s="246" t="s">
        <v>19</v>
      </c>
      <c r="F392" s="247" t="s">
        <v>214</v>
      </c>
      <c r="G392" s="245"/>
      <c r="H392" s="248">
        <v>332.19999999999999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189</v>
      </c>
      <c r="AU392" s="254" t="s">
        <v>81</v>
      </c>
      <c r="AV392" s="14" t="s">
        <v>185</v>
      </c>
      <c r="AW392" s="14" t="s">
        <v>33</v>
      </c>
      <c r="AX392" s="14" t="s">
        <v>79</v>
      </c>
      <c r="AY392" s="254" t="s">
        <v>178</v>
      </c>
    </row>
    <row r="393" s="2" customFormat="1" ht="24.15" customHeight="1">
      <c r="A393" s="40"/>
      <c r="B393" s="41"/>
      <c r="C393" s="214" t="s">
        <v>659</v>
      </c>
      <c r="D393" s="214" t="s">
        <v>180</v>
      </c>
      <c r="E393" s="215" t="s">
        <v>660</v>
      </c>
      <c r="F393" s="216" t="s">
        <v>661</v>
      </c>
      <c r="G393" s="217" t="s">
        <v>183</v>
      </c>
      <c r="H393" s="218">
        <v>332.19999999999999</v>
      </c>
      <c r="I393" s="219"/>
      <c r="J393" s="220">
        <f>ROUND(I393*H393,2)</f>
        <v>0</v>
      </c>
      <c r="K393" s="216" t="s">
        <v>184</v>
      </c>
      <c r="L393" s="46"/>
      <c r="M393" s="221" t="s">
        <v>19</v>
      </c>
      <c r="N393" s="222" t="s">
        <v>42</v>
      </c>
      <c r="O393" s="86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185</v>
      </c>
      <c r="AT393" s="225" t="s">
        <v>180</v>
      </c>
      <c r="AU393" s="225" t="s">
        <v>81</v>
      </c>
      <c r="AY393" s="19" t="s">
        <v>178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79</v>
      </c>
      <c r="BK393" s="226">
        <f>ROUND(I393*H393,2)</f>
        <v>0</v>
      </c>
      <c r="BL393" s="19" t="s">
        <v>185</v>
      </c>
      <c r="BM393" s="225" t="s">
        <v>662</v>
      </c>
    </row>
    <row r="394" s="2" customFormat="1">
      <c r="A394" s="40"/>
      <c r="B394" s="41"/>
      <c r="C394" s="42"/>
      <c r="D394" s="227" t="s">
        <v>187</v>
      </c>
      <c r="E394" s="42"/>
      <c r="F394" s="228" t="s">
        <v>663</v>
      </c>
      <c r="G394" s="42"/>
      <c r="H394" s="42"/>
      <c r="I394" s="229"/>
      <c r="J394" s="42"/>
      <c r="K394" s="42"/>
      <c r="L394" s="46"/>
      <c r="M394" s="230"/>
      <c r="N394" s="231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187</v>
      </c>
      <c r="AU394" s="19" t="s">
        <v>81</v>
      </c>
    </row>
    <row r="395" s="2" customFormat="1" ht="24.15" customHeight="1">
      <c r="A395" s="40"/>
      <c r="B395" s="41"/>
      <c r="C395" s="214" t="s">
        <v>664</v>
      </c>
      <c r="D395" s="214" t="s">
        <v>180</v>
      </c>
      <c r="E395" s="215" t="s">
        <v>665</v>
      </c>
      <c r="F395" s="216" t="s">
        <v>666</v>
      </c>
      <c r="G395" s="217" t="s">
        <v>183</v>
      </c>
      <c r="H395" s="218">
        <v>286</v>
      </c>
      <c r="I395" s="219"/>
      <c r="J395" s="220">
        <f>ROUND(I395*H395,2)</f>
        <v>0</v>
      </c>
      <c r="K395" s="216" t="s">
        <v>184</v>
      </c>
      <c r="L395" s="46"/>
      <c r="M395" s="221" t="s">
        <v>19</v>
      </c>
      <c r="N395" s="222" t="s">
        <v>42</v>
      </c>
      <c r="O395" s="86"/>
      <c r="P395" s="223">
        <f>O395*H395</f>
        <v>0</v>
      </c>
      <c r="Q395" s="223">
        <v>0.00088000000000000003</v>
      </c>
      <c r="R395" s="223">
        <f>Q395*H395</f>
        <v>0.25168000000000001</v>
      </c>
      <c r="S395" s="223">
        <v>0</v>
      </c>
      <c r="T395" s="224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5" t="s">
        <v>185</v>
      </c>
      <c r="AT395" s="225" t="s">
        <v>180</v>
      </c>
      <c r="AU395" s="225" t="s">
        <v>81</v>
      </c>
      <c r="AY395" s="19" t="s">
        <v>178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9" t="s">
        <v>79</v>
      </c>
      <c r="BK395" s="226">
        <f>ROUND(I395*H395,2)</f>
        <v>0</v>
      </c>
      <c r="BL395" s="19" t="s">
        <v>185</v>
      </c>
      <c r="BM395" s="225" t="s">
        <v>667</v>
      </c>
    </row>
    <row r="396" s="2" customFormat="1">
      <c r="A396" s="40"/>
      <c r="B396" s="41"/>
      <c r="C396" s="42"/>
      <c r="D396" s="227" t="s">
        <v>187</v>
      </c>
      <c r="E396" s="42"/>
      <c r="F396" s="228" t="s">
        <v>668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187</v>
      </c>
      <c r="AU396" s="19" t="s">
        <v>81</v>
      </c>
    </row>
    <row r="397" s="13" customFormat="1">
      <c r="A397" s="13"/>
      <c r="B397" s="232"/>
      <c r="C397" s="233"/>
      <c r="D397" s="234" t="s">
        <v>189</v>
      </c>
      <c r="E397" s="235" t="s">
        <v>19</v>
      </c>
      <c r="F397" s="236" t="s">
        <v>669</v>
      </c>
      <c r="G397" s="233"/>
      <c r="H397" s="237">
        <v>255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189</v>
      </c>
      <c r="AU397" s="243" t="s">
        <v>81</v>
      </c>
      <c r="AV397" s="13" t="s">
        <v>81</v>
      </c>
      <c r="AW397" s="13" t="s">
        <v>33</v>
      </c>
      <c r="AX397" s="13" t="s">
        <v>71</v>
      </c>
      <c r="AY397" s="243" t="s">
        <v>178</v>
      </c>
    </row>
    <row r="398" s="13" customFormat="1">
      <c r="A398" s="13"/>
      <c r="B398" s="232"/>
      <c r="C398" s="233"/>
      <c r="D398" s="234" t="s">
        <v>189</v>
      </c>
      <c r="E398" s="235" t="s">
        <v>19</v>
      </c>
      <c r="F398" s="236" t="s">
        <v>657</v>
      </c>
      <c r="G398" s="233"/>
      <c r="H398" s="237">
        <v>31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189</v>
      </c>
      <c r="AU398" s="243" t="s">
        <v>81</v>
      </c>
      <c r="AV398" s="13" t="s">
        <v>81</v>
      </c>
      <c r="AW398" s="13" t="s">
        <v>33</v>
      </c>
      <c r="AX398" s="13" t="s">
        <v>71</v>
      </c>
      <c r="AY398" s="243" t="s">
        <v>178</v>
      </c>
    </row>
    <row r="399" s="14" customFormat="1">
      <c r="A399" s="14"/>
      <c r="B399" s="244"/>
      <c r="C399" s="245"/>
      <c r="D399" s="234" t="s">
        <v>189</v>
      </c>
      <c r="E399" s="246" t="s">
        <v>19</v>
      </c>
      <c r="F399" s="247" t="s">
        <v>214</v>
      </c>
      <c r="G399" s="245"/>
      <c r="H399" s="248">
        <v>286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189</v>
      </c>
      <c r="AU399" s="254" t="s">
        <v>81</v>
      </c>
      <c r="AV399" s="14" t="s">
        <v>185</v>
      </c>
      <c r="AW399" s="14" t="s">
        <v>33</v>
      </c>
      <c r="AX399" s="14" t="s">
        <v>79</v>
      </c>
      <c r="AY399" s="254" t="s">
        <v>178</v>
      </c>
    </row>
    <row r="400" s="2" customFormat="1" ht="24.15" customHeight="1">
      <c r="A400" s="40"/>
      <c r="B400" s="41"/>
      <c r="C400" s="214" t="s">
        <v>670</v>
      </c>
      <c r="D400" s="214" t="s">
        <v>180</v>
      </c>
      <c r="E400" s="215" t="s">
        <v>671</v>
      </c>
      <c r="F400" s="216" t="s">
        <v>672</v>
      </c>
      <c r="G400" s="217" t="s">
        <v>183</v>
      </c>
      <c r="H400" s="218">
        <v>286</v>
      </c>
      <c r="I400" s="219"/>
      <c r="J400" s="220">
        <f>ROUND(I400*H400,2)</f>
        <v>0</v>
      </c>
      <c r="K400" s="216" t="s">
        <v>184</v>
      </c>
      <c r="L400" s="46"/>
      <c r="M400" s="221" t="s">
        <v>19</v>
      </c>
      <c r="N400" s="222" t="s">
        <v>42</v>
      </c>
      <c r="O400" s="86"/>
      <c r="P400" s="223">
        <f>O400*H400</f>
        <v>0</v>
      </c>
      <c r="Q400" s="223">
        <v>0</v>
      </c>
      <c r="R400" s="223">
        <f>Q400*H400</f>
        <v>0</v>
      </c>
      <c r="S400" s="223">
        <v>0</v>
      </c>
      <c r="T400" s="224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5" t="s">
        <v>185</v>
      </c>
      <c r="AT400" s="225" t="s">
        <v>180</v>
      </c>
      <c r="AU400" s="225" t="s">
        <v>81</v>
      </c>
      <c r="AY400" s="19" t="s">
        <v>178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9" t="s">
        <v>79</v>
      </c>
      <c r="BK400" s="226">
        <f>ROUND(I400*H400,2)</f>
        <v>0</v>
      </c>
      <c r="BL400" s="19" t="s">
        <v>185</v>
      </c>
      <c r="BM400" s="225" t="s">
        <v>673</v>
      </c>
    </row>
    <row r="401" s="2" customFormat="1">
      <c r="A401" s="40"/>
      <c r="B401" s="41"/>
      <c r="C401" s="42"/>
      <c r="D401" s="227" t="s">
        <v>187</v>
      </c>
      <c r="E401" s="42"/>
      <c r="F401" s="228" t="s">
        <v>674</v>
      </c>
      <c r="G401" s="42"/>
      <c r="H401" s="42"/>
      <c r="I401" s="229"/>
      <c r="J401" s="42"/>
      <c r="K401" s="42"/>
      <c r="L401" s="46"/>
      <c r="M401" s="230"/>
      <c r="N401" s="231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187</v>
      </c>
      <c r="AU401" s="19" t="s">
        <v>81</v>
      </c>
    </row>
    <row r="402" s="2" customFormat="1" ht="21.75" customHeight="1">
      <c r="A402" s="40"/>
      <c r="B402" s="41"/>
      <c r="C402" s="214" t="s">
        <v>675</v>
      </c>
      <c r="D402" s="214" t="s">
        <v>180</v>
      </c>
      <c r="E402" s="215" t="s">
        <v>676</v>
      </c>
      <c r="F402" s="216" t="s">
        <v>677</v>
      </c>
      <c r="G402" s="217" t="s">
        <v>183</v>
      </c>
      <c r="H402" s="218">
        <v>27</v>
      </c>
      <c r="I402" s="219"/>
      <c r="J402" s="220">
        <f>ROUND(I402*H402,2)</f>
        <v>0</v>
      </c>
      <c r="K402" s="216" t="s">
        <v>184</v>
      </c>
      <c r="L402" s="46"/>
      <c r="M402" s="221" t="s">
        <v>19</v>
      </c>
      <c r="N402" s="222" t="s">
        <v>42</v>
      </c>
      <c r="O402" s="86"/>
      <c r="P402" s="223">
        <f>O402*H402</f>
        <v>0</v>
      </c>
      <c r="Q402" s="223">
        <v>0.017270000000000001</v>
      </c>
      <c r="R402" s="223">
        <f>Q402*H402</f>
        <v>0.46629000000000004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185</v>
      </c>
      <c r="AT402" s="225" t="s">
        <v>180</v>
      </c>
      <c r="AU402" s="225" t="s">
        <v>81</v>
      </c>
      <c r="AY402" s="19" t="s">
        <v>178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79</v>
      </c>
      <c r="BK402" s="226">
        <f>ROUND(I402*H402,2)</f>
        <v>0</v>
      </c>
      <c r="BL402" s="19" t="s">
        <v>185</v>
      </c>
      <c r="BM402" s="225" t="s">
        <v>678</v>
      </c>
    </row>
    <row r="403" s="2" customFormat="1">
      <c r="A403" s="40"/>
      <c r="B403" s="41"/>
      <c r="C403" s="42"/>
      <c r="D403" s="227" t="s">
        <v>187</v>
      </c>
      <c r="E403" s="42"/>
      <c r="F403" s="228" t="s">
        <v>679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187</v>
      </c>
      <c r="AU403" s="19" t="s">
        <v>81</v>
      </c>
    </row>
    <row r="404" s="13" customFormat="1">
      <c r="A404" s="13"/>
      <c r="B404" s="232"/>
      <c r="C404" s="233"/>
      <c r="D404" s="234" t="s">
        <v>189</v>
      </c>
      <c r="E404" s="235" t="s">
        <v>19</v>
      </c>
      <c r="F404" s="236" t="s">
        <v>680</v>
      </c>
      <c r="G404" s="233"/>
      <c r="H404" s="237">
        <v>27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189</v>
      </c>
      <c r="AU404" s="243" t="s">
        <v>81</v>
      </c>
      <c r="AV404" s="13" t="s">
        <v>81</v>
      </c>
      <c r="AW404" s="13" t="s">
        <v>33</v>
      </c>
      <c r="AX404" s="13" t="s">
        <v>79</v>
      </c>
      <c r="AY404" s="243" t="s">
        <v>178</v>
      </c>
    </row>
    <row r="405" s="2" customFormat="1" ht="21.75" customHeight="1">
      <c r="A405" s="40"/>
      <c r="B405" s="41"/>
      <c r="C405" s="214" t="s">
        <v>681</v>
      </c>
      <c r="D405" s="214" t="s">
        <v>180</v>
      </c>
      <c r="E405" s="215" t="s">
        <v>682</v>
      </c>
      <c r="F405" s="216" t="s">
        <v>683</v>
      </c>
      <c r="G405" s="217" t="s">
        <v>183</v>
      </c>
      <c r="H405" s="218">
        <v>27</v>
      </c>
      <c r="I405" s="219"/>
      <c r="J405" s="220">
        <f>ROUND(I405*H405,2)</f>
        <v>0</v>
      </c>
      <c r="K405" s="216" t="s">
        <v>184</v>
      </c>
      <c r="L405" s="46"/>
      <c r="M405" s="221" t="s">
        <v>19</v>
      </c>
      <c r="N405" s="222" t="s">
        <v>42</v>
      </c>
      <c r="O405" s="86"/>
      <c r="P405" s="223">
        <f>O405*H405</f>
        <v>0</v>
      </c>
      <c r="Q405" s="223">
        <v>0</v>
      </c>
      <c r="R405" s="223">
        <f>Q405*H405</f>
        <v>0</v>
      </c>
      <c r="S405" s="223">
        <v>0</v>
      </c>
      <c r="T405" s="224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5" t="s">
        <v>185</v>
      </c>
      <c r="AT405" s="225" t="s">
        <v>180</v>
      </c>
      <c r="AU405" s="225" t="s">
        <v>81</v>
      </c>
      <c r="AY405" s="19" t="s">
        <v>178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9" t="s">
        <v>79</v>
      </c>
      <c r="BK405" s="226">
        <f>ROUND(I405*H405,2)</f>
        <v>0</v>
      </c>
      <c r="BL405" s="19" t="s">
        <v>185</v>
      </c>
      <c r="BM405" s="225" t="s">
        <v>684</v>
      </c>
    </row>
    <row r="406" s="2" customFormat="1">
      <c r="A406" s="40"/>
      <c r="B406" s="41"/>
      <c r="C406" s="42"/>
      <c r="D406" s="227" t="s">
        <v>187</v>
      </c>
      <c r="E406" s="42"/>
      <c r="F406" s="228" t="s">
        <v>685</v>
      </c>
      <c r="G406" s="42"/>
      <c r="H406" s="42"/>
      <c r="I406" s="229"/>
      <c r="J406" s="42"/>
      <c r="K406" s="42"/>
      <c r="L406" s="46"/>
      <c r="M406" s="230"/>
      <c r="N406" s="231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187</v>
      </c>
      <c r="AU406" s="19" t="s">
        <v>81</v>
      </c>
    </row>
    <row r="407" s="2" customFormat="1" ht="37.8" customHeight="1">
      <c r="A407" s="40"/>
      <c r="B407" s="41"/>
      <c r="C407" s="214" t="s">
        <v>686</v>
      </c>
      <c r="D407" s="214" t="s">
        <v>180</v>
      </c>
      <c r="E407" s="215" t="s">
        <v>687</v>
      </c>
      <c r="F407" s="216" t="s">
        <v>688</v>
      </c>
      <c r="G407" s="217" t="s">
        <v>251</v>
      </c>
      <c r="H407" s="218">
        <v>3.2519999999999998</v>
      </c>
      <c r="I407" s="219"/>
      <c r="J407" s="220">
        <f>ROUND(I407*H407,2)</f>
        <v>0</v>
      </c>
      <c r="K407" s="216" t="s">
        <v>184</v>
      </c>
      <c r="L407" s="46"/>
      <c r="M407" s="221" t="s">
        <v>19</v>
      </c>
      <c r="N407" s="222" t="s">
        <v>42</v>
      </c>
      <c r="O407" s="86"/>
      <c r="P407" s="223">
        <f>O407*H407</f>
        <v>0</v>
      </c>
      <c r="Q407" s="223">
        <v>1.05555</v>
      </c>
      <c r="R407" s="223">
        <f>Q407*H407</f>
        <v>3.4326485999999998</v>
      </c>
      <c r="S407" s="223">
        <v>0</v>
      </c>
      <c r="T407" s="224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5" t="s">
        <v>185</v>
      </c>
      <c r="AT407" s="225" t="s">
        <v>180</v>
      </c>
      <c r="AU407" s="225" t="s">
        <v>81</v>
      </c>
      <c r="AY407" s="19" t="s">
        <v>178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9" t="s">
        <v>79</v>
      </c>
      <c r="BK407" s="226">
        <f>ROUND(I407*H407,2)</f>
        <v>0</v>
      </c>
      <c r="BL407" s="19" t="s">
        <v>185</v>
      </c>
      <c r="BM407" s="225" t="s">
        <v>689</v>
      </c>
    </row>
    <row r="408" s="2" customFormat="1">
      <c r="A408" s="40"/>
      <c r="B408" s="41"/>
      <c r="C408" s="42"/>
      <c r="D408" s="227" t="s">
        <v>187</v>
      </c>
      <c r="E408" s="42"/>
      <c r="F408" s="228" t="s">
        <v>690</v>
      </c>
      <c r="G408" s="42"/>
      <c r="H408" s="42"/>
      <c r="I408" s="229"/>
      <c r="J408" s="42"/>
      <c r="K408" s="42"/>
      <c r="L408" s="46"/>
      <c r="M408" s="230"/>
      <c r="N408" s="231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187</v>
      </c>
      <c r="AU408" s="19" t="s">
        <v>81</v>
      </c>
    </row>
    <row r="409" s="15" customFormat="1">
      <c r="A409" s="15"/>
      <c r="B409" s="255"/>
      <c r="C409" s="256"/>
      <c r="D409" s="234" t="s">
        <v>189</v>
      </c>
      <c r="E409" s="257" t="s">
        <v>19</v>
      </c>
      <c r="F409" s="258" t="s">
        <v>691</v>
      </c>
      <c r="G409" s="256"/>
      <c r="H409" s="257" t="s">
        <v>19</v>
      </c>
      <c r="I409" s="259"/>
      <c r="J409" s="256"/>
      <c r="K409" s="256"/>
      <c r="L409" s="260"/>
      <c r="M409" s="261"/>
      <c r="N409" s="262"/>
      <c r="O409" s="262"/>
      <c r="P409" s="262"/>
      <c r="Q409" s="262"/>
      <c r="R409" s="262"/>
      <c r="S409" s="262"/>
      <c r="T409" s="26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4" t="s">
        <v>189</v>
      </c>
      <c r="AU409" s="264" t="s">
        <v>81</v>
      </c>
      <c r="AV409" s="15" t="s">
        <v>79</v>
      </c>
      <c r="AW409" s="15" t="s">
        <v>33</v>
      </c>
      <c r="AX409" s="15" t="s">
        <v>71</v>
      </c>
      <c r="AY409" s="264" t="s">
        <v>178</v>
      </c>
    </row>
    <row r="410" s="13" customFormat="1">
      <c r="A410" s="13"/>
      <c r="B410" s="232"/>
      <c r="C410" s="233"/>
      <c r="D410" s="234" t="s">
        <v>189</v>
      </c>
      <c r="E410" s="235" t="s">
        <v>19</v>
      </c>
      <c r="F410" s="236" t="s">
        <v>692</v>
      </c>
      <c r="G410" s="233"/>
      <c r="H410" s="237">
        <v>3.2519999999999998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189</v>
      </c>
      <c r="AU410" s="243" t="s">
        <v>81</v>
      </c>
      <c r="AV410" s="13" t="s">
        <v>81</v>
      </c>
      <c r="AW410" s="13" t="s">
        <v>33</v>
      </c>
      <c r="AX410" s="13" t="s">
        <v>79</v>
      </c>
      <c r="AY410" s="243" t="s">
        <v>178</v>
      </c>
    </row>
    <row r="411" s="2" customFormat="1" ht="37.8" customHeight="1">
      <c r="A411" s="40"/>
      <c r="B411" s="41"/>
      <c r="C411" s="214" t="s">
        <v>693</v>
      </c>
      <c r="D411" s="214" t="s">
        <v>180</v>
      </c>
      <c r="E411" s="215" t="s">
        <v>694</v>
      </c>
      <c r="F411" s="216" t="s">
        <v>688</v>
      </c>
      <c r="G411" s="217" t="s">
        <v>251</v>
      </c>
      <c r="H411" s="218">
        <v>6.5890000000000004</v>
      </c>
      <c r="I411" s="219"/>
      <c r="J411" s="220">
        <f>ROUND(I411*H411,2)</f>
        <v>0</v>
      </c>
      <c r="K411" s="216" t="s">
        <v>184</v>
      </c>
      <c r="L411" s="46"/>
      <c r="M411" s="221" t="s">
        <v>19</v>
      </c>
      <c r="N411" s="222" t="s">
        <v>42</v>
      </c>
      <c r="O411" s="86"/>
      <c r="P411" s="223">
        <f>O411*H411</f>
        <v>0</v>
      </c>
      <c r="Q411" s="223">
        <v>1.06277</v>
      </c>
      <c r="R411" s="223">
        <f>Q411*H411</f>
        <v>7.0025915300000001</v>
      </c>
      <c r="S411" s="223">
        <v>0</v>
      </c>
      <c r="T411" s="224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5" t="s">
        <v>185</v>
      </c>
      <c r="AT411" s="225" t="s">
        <v>180</v>
      </c>
      <c r="AU411" s="225" t="s">
        <v>81</v>
      </c>
      <c r="AY411" s="19" t="s">
        <v>178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9" t="s">
        <v>79</v>
      </c>
      <c r="BK411" s="226">
        <f>ROUND(I411*H411,2)</f>
        <v>0</v>
      </c>
      <c r="BL411" s="19" t="s">
        <v>185</v>
      </c>
      <c r="BM411" s="225" t="s">
        <v>695</v>
      </c>
    </row>
    <row r="412" s="2" customFormat="1">
      <c r="A412" s="40"/>
      <c r="B412" s="41"/>
      <c r="C412" s="42"/>
      <c r="D412" s="227" t="s">
        <v>187</v>
      </c>
      <c r="E412" s="42"/>
      <c r="F412" s="228" t="s">
        <v>696</v>
      </c>
      <c r="G412" s="42"/>
      <c r="H412" s="42"/>
      <c r="I412" s="229"/>
      <c r="J412" s="42"/>
      <c r="K412" s="42"/>
      <c r="L412" s="46"/>
      <c r="M412" s="230"/>
      <c r="N412" s="231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187</v>
      </c>
      <c r="AU412" s="19" t="s">
        <v>81</v>
      </c>
    </row>
    <row r="413" s="15" customFormat="1">
      <c r="A413" s="15"/>
      <c r="B413" s="255"/>
      <c r="C413" s="256"/>
      <c r="D413" s="234" t="s">
        <v>189</v>
      </c>
      <c r="E413" s="257" t="s">
        <v>19</v>
      </c>
      <c r="F413" s="258" t="s">
        <v>691</v>
      </c>
      <c r="G413" s="256"/>
      <c r="H413" s="257" t="s">
        <v>19</v>
      </c>
      <c r="I413" s="259"/>
      <c r="J413" s="256"/>
      <c r="K413" s="256"/>
      <c r="L413" s="260"/>
      <c r="M413" s="261"/>
      <c r="N413" s="262"/>
      <c r="O413" s="262"/>
      <c r="P413" s="262"/>
      <c r="Q413" s="262"/>
      <c r="R413" s="262"/>
      <c r="S413" s="262"/>
      <c r="T413" s="26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4" t="s">
        <v>189</v>
      </c>
      <c r="AU413" s="264" t="s">
        <v>81</v>
      </c>
      <c r="AV413" s="15" t="s">
        <v>79</v>
      </c>
      <c r="AW413" s="15" t="s">
        <v>33</v>
      </c>
      <c r="AX413" s="15" t="s">
        <v>71</v>
      </c>
      <c r="AY413" s="264" t="s">
        <v>178</v>
      </c>
    </row>
    <row r="414" s="13" customFormat="1">
      <c r="A414" s="13"/>
      <c r="B414" s="232"/>
      <c r="C414" s="233"/>
      <c r="D414" s="234" t="s">
        <v>189</v>
      </c>
      <c r="E414" s="235" t="s">
        <v>19</v>
      </c>
      <c r="F414" s="236" t="s">
        <v>697</v>
      </c>
      <c r="G414" s="233"/>
      <c r="H414" s="237">
        <v>6.5890000000000004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189</v>
      </c>
      <c r="AU414" s="243" t="s">
        <v>81</v>
      </c>
      <c r="AV414" s="13" t="s">
        <v>81</v>
      </c>
      <c r="AW414" s="13" t="s">
        <v>33</v>
      </c>
      <c r="AX414" s="13" t="s">
        <v>79</v>
      </c>
      <c r="AY414" s="243" t="s">
        <v>178</v>
      </c>
    </row>
    <row r="415" s="2" customFormat="1" ht="16.5" customHeight="1">
      <c r="A415" s="40"/>
      <c r="B415" s="41"/>
      <c r="C415" s="214" t="s">
        <v>698</v>
      </c>
      <c r="D415" s="214" t="s">
        <v>180</v>
      </c>
      <c r="E415" s="215" t="s">
        <v>699</v>
      </c>
      <c r="F415" s="216" t="s">
        <v>700</v>
      </c>
      <c r="G415" s="217" t="s">
        <v>193</v>
      </c>
      <c r="H415" s="218">
        <v>0.69099999999999995</v>
      </c>
      <c r="I415" s="219"/>
      <c r="J415" s="220">
        <f>ROUND(I415*H415,2)</f>
        <v>0</v>
      </c>
      <c r="K415" s="216" t="s">
        <v>184</v>
      </c>
      <c r="L415" s="46"/>
      <c r="M415" s="221" t="s">
        <v>19</v>
      </c>
      <c r="N415" s="222" t="s">
        <v>42</v>
      </c>
      <c r="O415" s="86"/>
      <c r="P415" s="223">
        <f>O415*H415</f>
        <v>0</v>
      </c>
      <c r="Q415" s="223">
        <v>2.5019800000000001</v>
      </c>
      <c r="R415" s="223">
        <f>Q415*H415</f>
        <v>1.7288681799999999</v>
      </c>
      <c r="S415" s="223">
        <v>0</v>
      </c>
      <c r="T415" s="224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5" t="s">
        <v>185</v>
      </c>
      <c r="AT415" s="225" t="s">
        <v>180</v>
      </c>
      <c r="AU415" s="225" t="s">
        <v>81</v>
      </c>
      <c r="AY415" s="19" t="s">
        <v>178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9" t="s">
        <v>79</v>
      </c>
      <c r="BK415" s="226">
        <f>ROUND(I415*H415,2)</f>
        <v>0</v>
      </c>
      <c r="BL415" s="19" t="s">
        <v>185</v>
      </c>
      <c r="BM415" s="225" t="s">
        <v>701</v>
      </c>
    </row>
    <row r="416" s="2" customFormat="1">
      <c r="A416" s="40"/>
      <c r="B416" s="41"/>
      <c r="C416" s="42"/>
      <c r="D416" s="227" t="s">
        <v>187</v>
      </c>
      <c r="E416" s="42"/>
      <c r="F416" s="228" t="s">
        <v>702</v>
      </c>
      <c r="G416" s="42"/>
      <c r="H416" s="42"/>
      <c r="I416" s="229"/>
      <c r="J416" s="42"/>
      <c r="K416" s="42"/>
      <c r="L416" s="46"/>
      <c r="M416" s="230"/>
      <c r="N416" s="23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187</v>
      </c>
      <c r="AU416" s="19" t="s">
        <v>81</v>
      </c>
    </row>
    <row r="417" s="13" customFormat="1">
      <c r="A417" s="13"/>
      <c r="B417" s="232"/>
      <c r="C417" s="233"/>
      <c r="D417" s="234" t="s">
        <v>189</v>
      </c>
      <c r="E417" s="235" t="s">
        <v>19</v>
      </c>
      <c r="F417" s="236" t="s">
        <v>703</v>
      </c>
      <c r="G417" s="233"/>
      <c r="H417" s="237">
        <v>0.69099999999999995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189</v>
      </c>
      <c r="AU417" s="243" t="s">
        <v>81</v>
      </c>
      <c r="AV417" s="13" t="s">
        <v>81</v>
      </c>
      <c r="AW417" s="13" t="s">
        <v>33</v>
      </c>
      <c r="AX417" s="13" t="s">
        <v>79</v>
      </c>
      <c r="AY417" s="243" t="s">
        <v>178</v>
      </c>
    </row>
    <row r="418" s="2" customFormat="1" ht="16.5" customHeight="1">
      <c r="A418" s="40"/>
      <c r="B418" s="41"/>
      <c r="C418" s="214" t="s">
        <v>704</v>
      </c>
      <c r="D418" s="214" t="s">
        <v>180</v>
      </c>
      <c r="E418" s="215" t="s">
        <v>705</v>
      </c>
      <c r="F418" s="216" t="s">
        <v>706</v>
      </c>
      <c r="G418" s="217" t="s">
        <v>193</v>
      </c>
      <c r="H418" s="218">
        <v>8.9990000000000006</v>
      </c>
      <c r="I418" s="219"/>
      <c r="J418" s="220">
        <f>ROUND(I418*H418,2)</f>
        <v>0</v>
      </c>
      <c r="K418" s="216" t="s">
        <v>184</v>
      </c>
      <c r="L418" s="46"/>
      <c r="M418" s="221" t="s">
        <v>19</v>
      </c>
      <c r="N418" s="222" t="s">
        <v>42</v>
      </c>
      <c r="O418" s="86"/>
      <c r="P418" s="223">
        <f>O418*H418</f>
        <v>0</v>
      </c>
      <c r="Q418" s="223">
        <v>2.5019800000000001</v>
      </c>
      <c r="R418" s="223">
        <f>Q418*H418</f>
        <v>22.515318020000002</v>
      </c>
      <c r="S418" s="223">
        <v>0</v>
      </c>
      <c r="T418" s="224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25" t="s">
        <v>185</v>
      </c>
      <c r="AT418" s="225" t="s">
        <v>180</v>
      </c>
      <c r="AU418" s="225" t="s">
        <v>81</v>
      </c>
      <c r="AY418" s="19" t="s">
        <v>178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9" t="s">
        <v>79</v>
      </c>
      <c r="BK418" s="226">
        <f>ROUND(I418*H418,2)</f>
        <v>0</v>
      </c>
      <c r="BL418" s="19" t="s">
        <v>185</v>
      </c>
      <c r="BM418" s="225" t="s">
        <v>707</v>
      </c>
    </row>
    <row r="419" s="2" customFormat="1">
      <c r="A419" s="40"/>
      <c r="B419" s="41"/>
      <c r="C419" s="42"/>
      <c r="D419" s="227" t="s">
        <v>187</v>
      </c>
      <c r="E419" s="42"/>
      <c r="F419" s="228" t="s">
        <v>708</v>
      </c>
      <c r="G419" s="42"/>
      <c r="H419" s="42"/>
      <c r="I419" s="229"/>
      <c r="J419" s="42"/>
      <c r="K419" s="42"/>
      <c r="L419" s="46"/>
      <c r="M419" s="230"/>
      <c r="N419" s="231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187</v>
      </c>
      <c r="AU419" s="19" t="s">
        <v>81</v>
      </c>
    </row>
    <row r="420" s="13" customFormat="1">
      <c r="A420" s="13"/>
      <c r="B420" s="232"/>
      <c r="C420" s="233"/>
      <c r="D420" s="234" t="s">
        <v>189</v>
      </c>
      <c r="E420" s="235" t="s">
        <v>19</v>
      </c>
      <c r="F420" s="236" t="s">
        <v>709</v>
      </c>
      <c r="G420" s="233"/>
      <c r="H420" s="237">
        <v>0.88700000000000001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189</v>
      </c>
      <c r="AU420" s="243" t="s">
        <v>81</v>
      </c>
      <c r="AV420" s="13" t="s">
        <v>81</v>
      </c>
      <c r="AW420" s="13" t="s">
        <v>33</v>
      </c>
      <c r="AX420" s="13" t="s">
        <v>71</v>
      </c>
      <c r="AY420" s="243" t="s">
        <v>178</v>
      </c>
    </row>
    <row r="421" s="13" customFormat="1">
      <c r="A421" s="13"/>
      <c r="B421" s="232"/>
      <c r="C421" s="233"/>
      <c r="D421" s="234" t="s">
        <v>189</v>
      </c>
      <c r="E421" s="235" t="s">
        <v>19</v>
      </c>
      <c r="F421" s="236" t="s">
        <v>710</v>
      </c>
      <c r="G421" s="233"/>
      <c r="H421" s="237">
        <v>7.8419999999999996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189</v>
      </c>
      <c r="AU421" s="243" t="s">
        <v>81</v>
      </c>
      <c r="AV421" s="13" t="s">
        <v>81</v>
      </c>
      <c r="AW421" s="13" t="s">
        <v>33</v>
      </c>
      <c r="AX421" s="13" t="s">
        <v>71</v>
      </c>
      <c r="AY421" s="243" t="s">
        <v>178</v>
      </c>
    </row>
    <row r="422" s="13" customFormat="1">
      <c r="A422" s="13"/>
      <c r="B422" s="232"/>
      <c r="C422" s="233"/>
      <c r="D422" s="234" t="s">
        <v>189</v>
      </c>
      <c r="E422" s="235" t="s">
        <v>19</v>
      </c>
      <c r="F422" s="236" t="s">
        <v>711</v>
      </c>
      <c r="G422" s="233"/>
      <c r="H422" s="237">
        <v>0.27000000000000002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189</v>
      </c>
      <c r="AU422" s="243" t="s">
        <v>81</v>
      </c>
      <c r="AV422" s="13" t="s">
        <v>81</v>
      </c>
      <c r="AW422" s="13" t="s">
        <v>33</v>
      </c>
      <c r="AX422" s="13" t="s">
        <v>71</v>
      </c>
      <c r="AY422" s="243" t="s">
        <v>178</v>
      </c>
    </row>
    <row r="423" s="14" customFormat="1">
      <c r="A423" s="14"/>
      <c r="B423" s="244"/>
      <c r="C423" s="245"/>
      <c r="D423" s="234" t="s">
        <v>189</v>
      </c>
      <c r="E423" s="246" t="s">
        <v>19</v>
      </c>
      <c r="F423" s="247" t="s">
        <v>214</v>
      </c>
      <c r="G423" s="245"/>
      <c r="H423" s="248">
        <v>8.9990000000000006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189</v>
      </c>
      <c r="AU423" s="254" t="s">
        <v>81</v>
      </c>
      <c r="AV423" s="14" t="s">
        <v>185</v>
      </c>
      <c r="AW423" s="14" t="s">
        <v>33</v>
      </c>
      <c r="AX423" s="14" t="s">
        <v>79</v>
      </c>
      <c r="AY423" s="254" t="s">
        <v>178</v>
      </c>
    </row>
    <row r="424" s="2" customFormat="1" ht="16.5" customHeight="1">
      <c r="A424" s="40"/>
      <c r="B424" s="41"/>
      <c r="C424" s="214" t="s">
        <v>712</v>
      </c>
      <c r="D424" s="214" t="s">
        <v>180</v>
      </c>
      <c r="E424" s="215" t="s">
        <v>713</v>
      </c>
      <c r="F424" s="216" t="s">
        <v>714</v>
      </c>
      <c r="G424" s="217" t="s">
        <v>183</v>
      </c>
      <c r="H424" s="218">
        <v>70.403999999999996</v>
      </c>
      <c r="I424" s="219"/>
      <c r="J424" s="220">
        <f>ROUND(I424*H424,2)</f>
        <v>0</v>
      </c>
      <c r="K424" s="216" t="s">
        <v>184</v>
      </c>
      <c r="L424" s="46"/>
      <c r="M424" s="221" t="s">
        <v>19</v>
      </c>
      <c r="N424" s="222" t="s">
        <v>42</v>
      </c>
      <c r="O424" s="86"/>
      <c r="P424" s="223">
        <f>O424*H424</f>
        <v>0</v>
      </c>
      <c r="Q424" s="223">
        <v>0.011169999999999999</v>
      </c>
      <c r="R424" s="223">
        <f>Q424*H424</f>
        <v>0.78641267999999986</v>
      </c>
      <c r="S424" s="223">
        <v>0</v>
      </c>
      <c r="T424" s="224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5" t="s">
        <v>185</v>
      </c>
      <c r="AT424" s="225" t="s">
        <v>180</v>
      </c>
      <c r="AU424" s="225" t="s">
        <v>81</v>
      </c>
      <c r="AY424" s="19" t="s">
        <v>178</v>
      </c>
      <c r="BE424" s="226">
        <f>IF(N424="základní",J424,0)</f>
        <v>0</v>
      </c>
      <c r="BF424" s="226">
        <f>IF(N424="snížená",J424,0)</f>
        <v>0</v>
      </c>
      <c r="BG424" s="226">
        <f>IF(N424="zákl. přenesená",J424,0)</f>
        <v>0</v>
      </c>
      <c r="BH424" s="226">
        <f>IF(N424="sníž. přenesená",J424,0)</f>
        <v>0</v>
      </c>
      <c r="BI424" s="226">
        <f>IF(N424="nulová",J424,0)</f>
        <v>0</v>
      </c>
      <c r="BJ424" s="19" t="s">
        <v>79</v>
      </c>
      <c r="BK424" s="226">
        <f>ROUND(I424*H424,2)</f>
        <v>0</v>
      </c>
      <c r="BL424" s="19" t="s">
        <v>185</v>
      </c>
      <c r="BM424" s="225" t="s">
        <v>715</v>
      </c>
    </row>
    <row r="425" s="2" customFormat="1">
      <c r="A425" s="40"/>
      <c r="B425" s="41"/>
      <c r="C425" s="42"/>
      <c r="D425" s="227" t="s">
        <v>187</v>
      </c>
      <c r="E425" s="42"/>
      <c r="F425" s="228" t="s">
        <v>716</v>
      </c>
      <c r="G425" s="42"/>
      <c r="H425" s="42"/>
      <c r="I425" s="229"/>
      <c r="J425" s="42"/>
      <c r="K425" s="42"/>
      <c r="L425" s="46"/>
      <c r="M425" s="230"/>
      <c r="N425" s="231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187</v>
      </c>
      <c r="AU425" s="19" t="s">
        <v>81</v>
      </c>
    </row>
    <row r="426" s="13" customFormat="1">
      <c r="A426" s="13"/>
      <c r="B426" s="232"/>
      <c r="C426" s="233"/>
      <c r="D426" s="234" t="s">
        <v>189</v>
      </c>
      <c r="E426" s="235" t="s">
        <v>19</v>
      </c>
      <c r="F426" s="236" t="s">
        <v>717</v>
      </c>
      <c r="G426" s="233"/>
      <c r="H426" s="237">
        <v>5.9100000000000001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189</v>
      </c>
      <c r="AU426" s="243" t="s">
        <v>81</v>
      </c>
      <c r="AV426" s="13" t="s">
        <v>81</v>
      </c>
      <c r="AW426" s="13" t="s">
        <v>33</v>
      </c>
      <c r="AX426" s="13" t="s">
        <v>71</v>
      </c>
      <c r="AY426" s="243" t="s">
        <v>178</v>
      </c>
    </row>
    <row r="427" s="13" customFormat="1">
      <c r="A427" s="13"/>
      <c r="B427" s="232"/>
      <c r="C427" s="233"/>
      <c r="D427" s="234" t="s">
        <v>189</v>
      </c>
      <c r="E427" s="235" t="s">
        <v>19</v>
      </c>
      <c r="F427" s="236" t="s">
        <v>718</v>
      </c>
      <c r="G427" s="233"/>
      <c r="H427" s="237">
        <v>52.277999999999999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189</v>
      </c>
      <c r="AU427" s="243" t="s">
        <v>81</v>
      </c>
      <c r="AV427" s="13" t="s">
        <v>81</v>
      </c>
      <c r="AW427" s="13" t="s">
        <v>33</v>
      </c>
      <c r="AX427" s="13" t="s">
        <v>71</v>
      </c>
      <c r="AY427" s="243" t="s">
        <v>178</v>
      </c>
    </row>
    <row r="428" s="13" customFormat="1">
      <c r="A428" s="13"/>
      <c r="B428" s="232"/>
      <c r="C428" s="233"/>
      <c r="D428" s="234" t="s">
        <v>189</v>
      </c>
      <c r="E428" s="235" t="s">
        <v>19</v>
      </c>
      <c r="F428" s="236" t="s">
        <v>719</v>
      </c>
      <c r="G428" s="233"/>
      <c r="H428" s="237">
        <v>1.2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189</v>
      </c>
      <c r="AU428" s="243" t="s">
        <v>81</v>
      </c>
      <c r="AV428" s="13" t="s">
        <v>81</v>
      </c>
      <c r="AW428" s="13" t="s">
        <v>33</v>
      </c>
      <c r="AX428" s="13" t="s">
        <v>71</v>
      </c>
      <c r="AY428" s="243" t="s">
        <v>178</v>
      </c>
    </row>
    <row r="429" s="13" customFormat="1">
      <c r="A429" s="13"/>
      <c r="B429" s="232"/>
      <c r="C429" s="233"/>
      <c r="D429" s="234" t="s">
        <v>189</v>
      </c>
      <c r="E429" s="235" t="s">
        <v>19</v>
      </c>
      <c r="F429" s="236" t="s">
        <v>720</v>
      </c>
      <c r="G429" s="233"/>
      <c r="H429" s="237">
        <v>1.8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189</v>
      </c>
      <c r="AU429" s="243" t="s">
        <v>81</v>
      </c>
      <c r="AV429" s="13" t="s">
        <v>81</v>
      </c>
      <c r="AW429" s="13" t="s">
        <v>33</v>
      </c>
      <c r="AX429" s="13" t="s">
        <v>71</v>
      </c>
      <c r="AY429" s="243" t="s">
        <v>178</v>
      </c>
    </row>
    <row r="430" s="13" customFormat="1">
      <c r="A430" s="13"/>
      <c r="B430" s="232"/>
      <c r="C430" s="233"/>
      <c r="D430" s="234" t="s">
        <v>189</v>
      </c>
      <c r="E430" s="235" t="s">
        <v>19</v>
      </c>
      <c r="F430" s="236" t="s">
        <v>721</v>
      </c>
      <c r="G430" s="233"/>
      <c r="H430" s="237">
        <v>9.2159999999999993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189</v>
      </c>
      <c r="AU430" s="243" t="s">
        <v>81</v>
      </c>
      <c r="AV430" s="13" t="s">
        <v>81</v>
      </c>
      <c r="AW430" s="13" t="s">
        <v>33</v>
      </c>
      <c r="AX430" s="13" t="s">
        <v>71</v>
      </c>
      <c r="AY430" s="243" t="s">
        <v>178</v>
      </c>
    </row>
    <row r="431" s="14" customFormat="1">
      <c r="A431" s="14"/>
      <c r="B431" s="244"/>
      <c r="C431" s="245"/>
      <c r="D431" s="234" t="s">
        <v>189</v>
      </c>
      <c r="E431" s="246" t="s">
        <v>19</v>
      </c>
      <c r="F431" s="247" t="s">
        <v>214</v>
      </c>
      <c r="G431" s="245"/>
      <c r="H431" s="248">
        <v>70.403999999999996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189</v>
      </c>
      <c r="AU431" s="254" t="s">
        <v>81</v>
      </c>
      <c r="AV431" s="14" t="s">
        <v>185</v>
      </c>
      <c r="AW431" s="14" t="s">
        <v>33</v>
      </c>
      <c r="AX431" s="14" t="s">
        <v>79</v>
      </c>
      <c r="AY431" s="254" t="s">
        <v>178</v>
      </c>
    </row>
    <row r="432" s="2" customFormat="1" ht="16.5" customHeight="1">
      <c r="A432" s="40"/>
      <c r="B432" s="41"/>
      <c r="C432" s="214" t="s">
        <v>722</v>
      </c>
      <c r="D432" s="214" t="s">
        <v>180</v>
      </c>
      <c r="E432" s="215" t="s">
        <v>723</v>
      </c>
      <c r="F432" s="216" t="s">
        <v>724</v>
      </c>
      <c r="G432" s="217" t="s">
        <v>183</v>
      </c>
      <c r="H432" s="218">
        <v>70.403999999999996</v>
      </c>
      <c r="I432" s="219"/>
      <c r="J432" s="220">
        <f>ROUND(I432*H432,2)</f>
        <v>0</v>
      </c>
      <c r="K432" s="216" t="s">
        <v>184</v>
      </c>
      <c r="L432" s="46"/>
      <c r="M432" s="221" t="s">
        <v>19</v>
      </c>
      <c r="N432" s="222" t="s">
        <v>42</v>
      </c>
      <c r="O432" s="86"/>
      <c r="P432" s="223">
        <f>O432*H432</f>
        <v>0</v>
      </c>
      <c r="Q432" s="223">
        <v>0</v>
      </c>
      <c r="R432" s="223">
        <f>Q432*H432</f>
        <v>0</v>
      </c>
      <c r="S432" s="223">
        <v>0</v>
      </c>
      <c r="T432" s="224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5" t="s">
        <v>185</v>
      </c>
      <c r="AT432" s="225" t="s">
        <v>180</v>
      </c>
      <c r="AU432" s="225" t="s">
        <v>81</v>
      </c>
      <c r="AY432" s="19" t="s">
        <v>178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9" t="s">
        <v>79</v>
      </c>
      <c r="BK432" s="226">
        <f>ROUND(I432*H432,2)</f>
        <v>0</v>
      </c>
      <c r="BL432" s="19" t="s">
        <v>185</v>
      </c>
      <c r="BM432" s="225" t="s">
        <v>725</v>
      </c>
    </row>
    <row r="433" s="2" customFormat="1">
      <c r="A433" s="40"/>
      <c r="B433" s="41"/>
      <c r="C433" s="42"/>
      <c r="D433" s="227" t="s">
        <v>187</v>
      </c>
      <c r="E433" s="42"/>
      <c r="F433" s="228" t="s">
        <v>726</v>
      </c>
      <c r="G433" s="42"/>
      <c r="H433" s="42"/>
      <c r="I433" s="229"/>
      <c r="J433" s="42"/>
      <c r="K433" s="42"/>
      <c r="L433" s="46"/>
      <c r="M433" s="230"/>
      <c r="N433" s="231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187</v>
      </c>
      <c r="AU433" s="19" t="s">
        <v>81</v>
      </c>
    </row>
    <row r="434" s="2" customFormat="1" ht="16.5" customHeight="1">
      <c r="A434" s="40"/>
      <c r="B434" s="41"/>
      <c r="C434" s="214" t="s">
        <v>727</v>
      </c>
      <c r="D434" s="214" t="s">
        <v>180</v>
      </c>
      <c r="E434" s="215" t="s">
        <v>728</v>
      </c>
      <c r="F434" s="216" t="s">
        <v>729</v>
      </c>
      <c r="G434" s="217" t="s">
        <v>251</v>
      </c>
      <c r="H434" s="218">
        <v>0.71399999999999997</v>
      </c>
      <c r="I434" s="219"/>
      <c r="J434" s="220">
        <f>ROUND(I434*H434,2)</f>
        <v>0</v>
      </c>
      <c r="K434" s="216" t="s">
        <v>184</v>
      </c>
      <c r="L434" s="46"/>
      <c r="M434" s="221" t="s">
        <v>19</v>
      </c>
      <c r="N434" s="222" t="s">
        <v>42</v>
      </c>
      <c r="O434" s="86"/>
      <c r="P434" s="223">
        <f>O434*H434</f>
        <v>0</v>
      </c>
      <c r="Q434" s="223">
        <v>1.05291</v>
      </c>
      <c r="R434" s="223">
        <f>Q434*H434</f>
        <v>0.75177773999999997</v>
      </c>
      <c r="S434" s="223">
        <v>0</v>
      </c>
      <c r="T434" s="22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185</v>
      </c>
      <c r="AT434" s="225" t="s">
        <v>180</v>
      </c>
      <c r="AU434" s="225" t="s">
        <v>81</v>
      </c>
      <c r="AY434" s="19" t="s">
        <v>178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79</v>
      </c>
      <c r="BK434" s="226">
        <f>ROUND(I434*H434,2)</f>
        <v>0</v>
      </c>
      <c r="BL434" s="19" t="s">
        <v>185</v>
      </c>
      <c r="BM434" s="225" t="s">
        <v>730</v>
      </c>
    </row>
    <row r="435" s="2" customFormat="1">
      <c r="A435" s="40"/>
      <c r="B435" s="41"/>
      <c r="C435" s="42"/>
      <c r="D435" s="227" t="s">
        <v>187</v>
      </c>
      <c r="E435" s="42"/>
      <c r="F435" s="228" t="s">
        <v>731</v>
      </c>
      <c r="G435" s="42"/>
      <c r="H435" s="42"/>
      <c r="I435" s="229"/>
      <c r="J435" s="42"/>
      <c r="K435" s="42"/>
      <c r="L435" s="46"/>
      <c r="M435" s="230"/>
      <c r="N435" s="231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187</v>
      </c>
      <c r="AU435" s="19" t="s">
        <v>81</v>
      </c>
    </row>
    <row r="436" s="15" customFormat="1">
      <c r="A436" s="15"/>
      <c r="B436" s="255"/>
      <c r="C436" s="256"/>
      <c r="D436" s="234" t="s">
        <v>189</v>
      </c>
      <c r="E436" s="257" t="s">
        <v>19</v>
      </c>
      <c r="F436" s="258" t="s">
        <v>732</v>
      </c>
      <c r="G436" s="256"/>
      <c r="H436" s="257" t="s">
        <v>19</v>
      </c>
      <c r="I436" s="259"/>
      <c r="J436" s="256"/>
      <c r="K436" s="256"/>
      <c r="L436" s="260"/>
      <c r="M436" s="261"/>
      <c r="N436" s="262"/>
      <c r="O436" s="262"/>
      <c r="P436" s="262"/>
      <c r="Q436" s="262"/>
      <c r="R436" s="262"/>
      <c r="S436" s="262"/>
      <c r="T436" s="26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4" t="s">
        <v>189</v>
      </c>
      <c r="AU436" s="264" t="s">
        <v>81</v>
      </c>
      <c r="AV436" s="15" t="s">
        <v>79</v>
      </c>
      <c r="AW436" s="15" t="s">
        <v>33</v>
      </c>
      <c r="AX436" s="15" t="s">
        <v>71</v>
      </c>
      <c r="AY436" s="264" t="s">
        <v>178</v>
      </c>
    </row>
    <row r="437" s="13" customFormat="1">
      <c r="A437" s="13"/>
      <c r="B437" s="232"/>
      <c r="C437" s="233"/>
      <c r="D437" s="234" t="s">
        <v>189</v>
      </c>
      <c r="E437" s="235" t="s">
        <v>19</v>
      </c>
      <c r="F437" s="236" t="s">
        <v>733</v>
      </c>
      <c r="G437" s="233"/>
      <c r="H437" s="237">
        <v>0.36199999999999999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189</v>
      </c>
      <c r="AU437" s="243" t="s">
        <v>81</v>
      </c>
      <c r="AV437" s="13" t="s">
        <v>81</v>
      </c>
      <c r="AW437" s="13" t="s">
        <v>33</v>
      </c>
      <c r="AX437" s="13" t="s">
        <v>71</v>
      </c>
      <c r="AY437" s="243" t="s">
        <v>178</v>
      </c>
    </row>
    <row r="438" s="13" customFormat="1">
      <c r="A438" s="13"/>
      <c r="B438" s="232"/>
      <c r="C438" s="233"/>
      <c r="D438" s="234" t="s">
        <v>189</v>
      </c>
      <c r="E438" s="235" t="s">
        <v>19</v>
      </c>
      <c r="F438" s="236" t="s">
        <v>734</v>
      </c>
      <c r="G438" s="233"/>
      <c r="H438" s="237">
        <v>0.19700000000000001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189</v>
      </c>
      <c r="AU438" s="243" t="s">
        <v>81</v>
      </c>
      <c r="AV438" s="13" t="s">
        <v>81</v>
      </c>
      <c r="AW438" s="13" t="s">
        <v>33</v>
      </c>
      <c r="AX438" s="13" t="s">
        <v>71</v>
      </c>
      <c r="AY438" s="243" t="s">
        <v>178</v>
      </c>
    </row>
    <row r="439" s="13" customFormat="1">
      <c r="A439" s="13"/>
      <c r="B439" s="232"/>
      <c r="C439" s="233"/>
      <c r="D439" s="234" t="s">
        <v>189</v>
      </c>
      <c r="E439" s="235" t="s">
        <v>19</v>
      </c>
      <c r="F439" s="236" t="s">
        <v>735</v>
      </c>
      <c r="G439" s="233"/>
      <c r="H439" s="237">
        <v>0.155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189</v>
      </c>
      <c r="AU439" s="243" t="s">
        <v>81</v>
      </c>
      <c r="AV439" s="13" t="s">
        <v>81</v>
      </c>
      <c r="AW439" s="13" t="s">
        <v>33</v>
      </c>
      <c r="AX439" s="13" t="s">
        <v>71</v>
      </c>
      <c r="AY439" s="243" t="s">
        <v>178</v>
      </c>
    </row>
    <row r="440" s="14" customFormat="1">
      <c r="A440" s="14"/>
      <c r="B440" s="244"/>
      <c r="C440" s="245"/>
      <c r="D440" s="234" t="s">
        <v>189</v>
      </c>
      <c r="E440" s="246" t="s">
        <v>19</v>
      </c>
      <c r="F440" s="247" t="s">
        <v>214</v>
      </c>
      <c r="G440" s="245"/>
      <c r="H440" s="248">
        <v>0.71399999999999997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189</v>
      </c>
      <c r="AU440" s="254" t="s">
        <v>81</v>
      </c>
      <c r="AV440" s="14" t="s">
        <v>185</v>
      </c>
      <c r="AW440" s="14" t="s">
        <v>33</v>
      </c>
      <c r="AX440" s="14" t="s">
        <v>79</v>
      </c>
      <c r="AY440" s="254" t="s">
        <v>178</v>
      </c>
    </row>
    <row r="441" s="12" customFormat="1" ht="22.8" customHeight="1">
      <c r="A441" s="12"/>
      <c r="B441" s="198"/>
      <c r="C441" s="199"/>
      <c r="D441" s="200" t="s">
        <v>70</v>
      </c>
      <c r="E441" s="212" t="s">
        <v>215</v>
      </c>
      <c r="F441" s="212" t="s">
        <v>736</v>
      </c>
      <c r="G441" s="199"/>
      <c r="H441" s="199"/>
      <c r="I441" s="202"/>
      <c r="J441" s="213">
        <f>BK441</f>
        <v>0</v>
      </c>
      <c r="K441" s="199"/>
      <c r="L441" s="204"/>
      <c r="M441" s="205"/>
      <c r="N441" s="206"/>
      <c r="O441" s="206"/>
      <c r="P441" s="207">
        <f>SUM(P442:P444)</f>
        <v>0</v>
      </c>
      <c r="Q441" s="206"/>
      <c r="R441" s="207">
        <f>SUM(R442:R444)</f>
        <v>0</v>
      </c>
      <c r="S441" s="206"/>
      <c r="T441" s="208">
        <f>SUM(T442:T444)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9" t="s">
        <v>79</v>
      </c>
      <c r="AT441" s="210" t="s">
        <v>70</v>
      </c>
      <c r="AU441" s="210" t="s">
        <v>79</v>
      </c>
      <c r="AY441" s="209" t="s">
        <v>178</v>
      </c>
      <c r="BK441" s="211">
        <f>SUM(BK442:BK444)</f>
        <v>0</v>
      </c>
    </row>
    <row r="442" s="2" customFormat="1" ht="16.5" customHeight="1">
      <c r="A442" s="40"/>
      <c r="B442" s="41"/>
      <c r="C442" s="214" t="s">
        <v>737</v>
      </c>
      <c r="D442" s="214" t="s">
        <v>180</v>
      </c>
      <c r="E442" s="215" t="s">
        <v>738</v>
      </c>
      <c r="F442" s="216" t="s">
        <v>739</v>
      </c>
      <c r="G442" s="217" t="s">
        <v>183</v>
      </c>
      <c r="H442" s="218">
        <v>32.670000000000002</v>
      </c>
      <c r="I442" s="219"/>
      <c r="J442" s="220">
        <f>ROUND(I442*H442,2)</f>
        <v>0</v>
      </c>
      <c r="K442" s="216" t="s">
        <v>184</v>
      </c>
      <c r="L442" s="46"/>
      <c r="M442" s="221" t="s">
        <v>19</v>
      </c>
      <c r="N442" s="222" t="s">
        <v>42</v>
      </c>
      <c r="O442" s="86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5" t="s">
        <v>185</v>
      </c>
      <c r="AT442" s="225" t="s">
        <v>180</v>
      </c>
      <c r="AU442" s="225" t="s">
        <v>81</v>
      </c>
      <c r="AY442" s="19" t="s">
        <v>178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9" t="s">
        <v>79</v>
      </c>
      <c r="BK442" s="226">
        <f>ROUND(I442*H442,2)</f>
        <v>0</v>
      </c>
      <c r="BL442" s="19" t="s">
        <v>185</v>
      </c>
      <c r="BM442" s="225" t="s">
        <v>740</v>
      </c>
    </row>
    <row r="443" s="2" customFormat="1">
      <c r="A443" s="40"/>
      <c r="B443" s="41"/>
      <c r="C443" s="42"/>
      <c r="D443" s="227" t="s">
        <v>187</v>
      </c>
      <c r="E443" s="42"/>
      <c r="F443" s="228" t="s">
        <v>741</v>
      </c>
      <c r="G443" s="42"/>
      <c r="H443" s="42"/>
      <c r="I443" s="229"/>
      <c r="J443" s="42"/>
      <c r="K443" s="42"/>
      <c r="L443" s="46"/>
      <c r="M443" s="230"/>
      <c r="N443" s="231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187</v>
      </c>
      <c r="AU443" s="19" t="s">
        <v>81</v>
      </c>
    </row>
    <row r="444" s="13" customFormat="1">
      <c r="A444" s="13"/>
      <c r="B444" s="232"/>
      <c r="C444" s="233"/>
      <c r="D444" s="234" t="s">
        <v>189</v>
      </c>
      <c r="E444" s="235" t="s">
        <v>19</v>
      </c>
      <c r="F444" s="236" t="s">
        <v>742</v>
      </c>
      <c r="G444" s="233"/>
      <c r="H444" s="237">
        <v>32.670000000000002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189</v>
      </c>
      <c r="AU444" s="243" t="s">
        <v>81</v>
      </c>
      <c r="AV444" s="13" t="s">
        <v>81</v>
      </c>
      <c r="AW444" s="13" t="s">
        <v>33</v>
      </c>
      <c r="AX444" s="13" t="s">
        <v>79</v>
      </c>
      <c r="AY444" s="243" t="s">
        <v>178</v>
      </c>
    </row>
    <row r="445" s="12" customFormat="1" ht="22.8" customHeight="1">
      <c r="A445" s="12"/>
      <c r="B445" s="198"/>
      <c r="C445" s="199"/>
      <c r="D445" s="200" t="s">
        <v>70</v>
      </c>
      <c r="E445" s="212" t="s">
        <v>222</v>
      </c>
      <c r="F445" s="212" t="s">
        <v>743</v>
      </c>
      <c r="G445" s="199"/>
      <c r="H445" s="199"/>
      <c r="I445" s="202"/>
      <c r="J445" s="213">
        <f>BK445</f>
        <v>0</v>
      </c>
      <c r="K445" s="199"/>
      <c r="L445" s="204"/>
      <c r="M445" s="205"/>
      <c r="N445" s="206"/>
      <c r="O445" s="206"/>
      <c r="P445" s="207">
        <f>SUM(P446:P675)</f>
        <v>0</v>
      </c>
      <c r="Q445" s="206"/>
      <c r="R445" s="207">
        <f>SUM(R446:R675)</f>
        <v>78.928115799999986</v>
      </c>
      <c r="S445" s="206"/>
      <c r="T445" s="208">
        <f>SUM(T446:T675)</f>
        <v>0.0086121500000000007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9" t="s">
        <v>79</v>
      </c>
      <c r="AT445" s="210" t="s">
        <v>70</v>
      </c>
      <c r="AU445" s="210" t="s">
        <v>79</v>
      </c>
      <c r="AY445" s="209" t="s">
        <v>178</v>
      </c>
      <c r="BK445" s="211">
        <f>SUM(BK446:BK675)</f>
        <v>0</v>
      </c>
    </row>
    <row r="446" s="2" customFormat="1" ht="16.5" customHeight="1">
      <c r="A446" s="40"/>
      <c r="B446" s="41"/>
      <c r="C446" s="214" t="s">
        <v>744</v>
      </c>
      <c r="D446" s="214" t="s">
        <v>180</v>
      </c>
      <c r="E446" s="215" t="s">
        <v>745</v>
      </c>
      <c r="F446" s="216" t="s">
        <v>746</v>
      </c>
      <c r="G446" s="217" t="s">
        <v>183</v>
      </c>
      <c r="H446" s="218">
        <v>553.28300000000002</v>
      </c>
      <c r="I446" s="219"/>
      <c r="J446" s="220">
        <f>ROUND(I446*H446,2)</f>
        <v>0</v>
      </c>
      <c r="K446" s="216" t="s">
        <v>184</v>
      </c>
      <c r="L446" s="46"/>
      <c r="M446" s="221" t="s">
        <v>19</v>
      </c>
      <c r="N446" s="222" t="s">
        <v>42</v>
      </c>
      <c r="O446" s="86"/>
      <c r="P446" s="223">
        <f>O446*H446</f>
        <v>0</v>
      </c>
      <c r="Q446" s="223">
        <v>0.00025999999999999998</v>
      </c>
      <c r="R446" s="223">
        <f>Q446*H446</f>
        <v>0.14385357999999998</v>
      </c>
      <c r="S446" s="223">
        <v>0</v>
      </c>
      <c r="T446" s="224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25" t="s">
        <v>185</v>
      </c>
      <c r="AT446" s="225" t="s">
        <v>180</v>
      </c>
      <c r="AU446" s="225" t="s">
        <v>81</v>
      </c>
      <c r="AY446" s="19" t="s">
        <v>178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9" t="s">
        <v>79</v>
      </c>
      <c r="BK446" s="226">
        <f>ROUND(I446*H446,2)</f>
        <v>0</v>
      </c>
      <c r="BL446" s="19" t="s">
        <v>185</v>
      </c>
      <c r="BM446" s="225" t="s">
        <v>747</v>
      </c>
    </row>
    <row r="447" s="2" customFormat="1">
      <c r="A447" s="40"/>
      <c r="B447" s="41"/>
      <c r="C447" s="42"/>
      <c r="D447" s="227" t="s">
        <v>187</v>
      </c>
      <c r="E447" s="42"/>
      <c r="F447" s="228" t="s">
        <v>748</v>
      </c>
      <c r="G447" s="42"/>
      <c r="H447" s="42"/>
      <c r="I447" s="229"/>
      <c r="J447" s="42"/>
      <c r="K447" s="42"/>
      <c r="L447" s="46"/>
      <c r="M447" s="230"/>
      <c r="N447" s="231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187</v>
      </c>
      <c r="AU447" s="19" t="s">
        <v>81</v>
      </c>
    </row>
    <row r="448" s="2" customFormat="1" ht="24.15" customHeight="1">
      <c r="A448" s="40"/>
      <c r="B448" s="41"/>
      <c r="C448" s="214" t="s">
        <v>749</v>
      </c>
      <c r="D448" s="214" t="s">
        <v>180</v>
      </c>
      <c r="E448" s="215" t="s">
        <v>750</v>
      </c>
      <c r="F448" s="216" t="s">
        <v>751</v>
      </c>
      <c r="G448" s="217" t="s">
        <v>183</v>
      </c>
      <c r="H448" s="218">
        <v>553.28300000000002</v>
      </c>
      <c r="I448" s="219"/>
      <c r="J448" s="220">
        <f>ROUND(I448*H448,2)</f>
        <v>0</v>
      </c>
      <c r="K448" s="216" t="s">
        <v>184</v>
      </c>
      <c r="L448" s="46"/>
      <c r="M448" s="221" t="s">
        <v>19</v>
      </c>
      <c r="N448" s="222" t="s">
        <v>42</v>
      </c>
      <c r="O448" s="86"/>
      <c r="P448" s="223">
        <f>O448*H448</f>
        <v>0</v>
      </c>
      <c r="Q448" s="223">
        <v>0.0043800000000000002</v>
      </c>
      <c r="R448" s="223">
        <f>Q448*H448</f>
        <v>2.42337954</v>
      </c>
      <c r="S448" s="223">
        <v>0</v>
      </c>
      <c r="T448" s="224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185</v>
      </c>
      <c r="AT448" s="225" t="s">
        <v>180</v>
      </c>
      <c r="AU448" s="225" t="s">
        <v>81</v>
      </c>
      <c r="AY448" s="19" t="s">
        <v>178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9" t="s">
        <v>79</v>
      </c>
      <c r="BK448" s="226">
        <f>ROUND(I448*H448,2)</f>
        <v>0</v>
      </c>
      <c r="BL448" s="19" t="s">
        <v>185</v>
      </c>
      <c r="BM448" s="225" t="s">
        <v>752</v>
      </c>
    </row>
    <row r="449" s="2" customFormat="1">
      <c r="A449" s="40"/>
      <c r="B449" s="41"/>
      <c r="C449" s="42"/>
      <c r="D449" s="227" t="s">
        <v>187</v>
      </c>
      <c r="E449" s="42"/>
      <c r="F449" s="228" t="s">
        <v>753</v>
      </c>
      <c r="G449" s="42"/>
      <c r="H449" s="42"/>
      <c r="I449" s="229"/>
      <c r="J449" s="42"/>
      <c r="K449" s="42"/>
      <c r="L449" s="46"/>
      <c r="M449" s="230"/>
      <c r="N449" s="231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187</v>
      </c>
      <c r="AU449" s="19" t="s">
        <v>81</v>
      </c>
    </row>
    <row r="450" s="13" customFormat="1">
      <c r="A450" s="13"/>
      <c r="B450" s="232"/>
      <c r="C450" s="233"/>
      <c r="D450" s="234" t="s">
        <v>189</v>
      </c>
      <c r="E450" s="235" t="s">
        <v>19</v>
      </c>
      <c r="F450" s="236" t="s">
        <v>754</v>
      </c>
      <c r="G450" s="233"/>
      <c r="H450" s="237">
        <v>23.738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189</v>
      </c>
      <c r="AU450" s="243" t="s">
        <v>81</v>
      </c>
      <c r="AV450" s="13" t="s">
        <v>81</v>
      </c>
      <c r="AW450" s="13" t="s">
        <v>33</v>
      </c>
      <c r="AX450" s="13" t="s">
        <v>71</v>
      </c>
      <c r="AY450" s="243" t="s">
        <v>178</v>
      </c>
    </row>
    <row r="451" s="13" customFormat="1">
      <c r="A451" s="13"/>
      <c r="B451" s="232"/>
      <c r="C451" s="233"/>
      <c r="D451" s="234" t="s">
        <v>189</v>
      </c>
      <c r="E451" s="235" t="s">
        <v>19</v>
      </c>
      <c r="F451" s="236" t="s">
        <v>755</v>
      </c>
      <c r="G451" s="233"/>
      <c r="H451" s="237">
        <v>141.59200000000001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189</v>
      </c>
      <c r="AU451" s="243" t="s">
        <v>81</v>
      </c>
      <c r="AV451" s="13" t="s">
        <v>81</v>
      </c>
      <c r="AW451" s="13" t="s">
        <v>33</v>
      </c>
      <c r="AX451" s="13" t="s">
        <v>71</v>
      </c>
      <c r="AY451" s="243" t="s">
        <v>178</v>
      </c>
    </row>
    <row r="452" s="13" customFormat="1">
      <c r="A452" s="13"/>
      <c r="B452" s="232"/>
      <c r="C452" s="233"/>
      <c r="D452" s="234" t="s">
        <v>189</v>
      </c>
      <c r="E452" s="235" t="s">
        <v>19</v>
      </c>
      <c r="F452" s="236" t="s">
        <v>756</v>
      </c>
      <c r="G452" s="233"/>
      <c r="H452" s="237">
        <v>22.106000000000002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189</v>
      </c>
      <c r="AU452" s="243" t="s">
        <v>81</v>
      </c>
      <c r="AV452" s="13" t="s">
        <v>81</v>
      </c>
      <c r="AW452" s="13" t="s">
        <v>33</v>
      </c>
      <c r="AX452" s="13" t="s">
        <v>71</v>
      </c>
      <c r="AY452" s="243" t="s">
        <v>178</v>
      </c>
    </row>
    <row r="453" s="13" customFormat="1">
      <c r="A453" s="13"/>
      <c r="B453" s="232"/>
      <c r="C453" s="233"/>
      <c r="D453" s="234" t="s">
        <v>189</v>
      </c>
      <c r="E453" s="235" t="s">
        <v>19</v>
      </c>
      <c r="F453" s="236" t="s">
        <v>757</v>
      </c>
      <c r="G453" s="233"/>
      <c r="H453" s="237">
        <v>68.432000000000002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189</v>
      </c>
      <c r="AU453" s="243" t="s">
        <v>81</v>
      </c>
      <c r="AV453" s="13" t="s">
        <v>81</v>
      </c>
      <c r="AW453" s="13" t="s">
        <v>33</v>
      </c>
      <c r="AX453" s="13" t="s">
        <v>71</v>
      </c>
      <c r="AY453" s="243" t="s">
        <v>178</v>
      </c>
    </row>
    <row r="454" s="13" customFormat="1">
      <c r="A454" s="13"/>
      <c r="B454" s="232"/>
      <c r="C454" s="233"/>
      <c r="D454" s="234" t="s">
        <v>189</v>
      </c>
      <c r="E454" s="235" t="s">
        <v>19</v>
      </c>
      <c r="F454" s="236" t="s">
        <v>758</v>
      </c>
      <c r="G454" s="233"/>
      <c r="H454" s="237">
        <v>239.816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189</v>
      </c>
      <c r="AU454" s="243" t="s">
        <v>81</v>
      </c>
      <c r="AV454" s="13" t="s">
        <v>81</v>
      </c>
      <c r="AW454" s="13" t="s">
        <v>33</v>
      </c>
      <c r="AX454" s="13" t="s">
        <v>71</v>
      </c>
      <c r="AY454" s="243" t="s">
        <v>178</v>
      </c>
    </row>
    <row r="455" s="13" customFormat="1">
      <c r="A455" s="13"/>
      <c r="B455" s="232"/>
      <c r="C455" s="233"/>
      <c r="D455" s="234" t="s">
        <v>189</v>
      </c>
      <c r="E455" s="235" t="s">
        <v>19</v>
      </c>
      <c r="F455" s="236" t="s">
        <v>759</v>
      </c>
      <c r="G455" s="233"/>
      <c r="H455" s="237">
        <v>50.463999999999999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189</v>
      </c>
      <c r="AU455" s="243" t="s">
        <v>81</v>
      </c>
      <c r="AV455" s="13" t="s">
        <v>81</v>
      </c>
      <c r="AW455" s="13" t="s">
        <v>33</v>
      </c>
      <c r="AX455" s="13" t="s">
        <v>71</v>
      </c>
      <c r="AY455" s="243" t="s">
        <v>178</v>
      </c>
    </row>
    <row r="456" s="13" customFormat="1">
      <c r="A456" s="13"/>
      <c r="B456" s="232"/>
      <c r="C456" s="233"/>
      <c r="D456" s="234" t="s">
        <v>189</v>
      </c>
      <c r="E456" s="235" t="s">
        <v>19</v>
      </c>
      <c r="F456" s="236" t="s">
        <v>760</v>
      </c>
      <c r="G456" s="233"/>
      <c r="H456" s="237">
        <v>7.1349999999999998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189</v>
      </c>
      <c r="AU456" s="243" t="s">
        <v>81</v>
      </c>
      <c r="AV456" s="13" t="s">
        <v>81</v>
      </c>
      <c r="AW456" s="13" t="s">
        <v>33</v>
      </c>
      <c r="AX456" s="13" t="s">
        <v>71</v>
      </c>
      <c r="AY456" s="243" t="s">
        <v>178</v>
      </c>
    </row>
    <row r="457" s="14" customFormat="1">
      <c r="A457" s="14"/>
      <c r="B457" s="244"/>
      <c r="C457" s="245"/>
      <c r="D457" s="234" t="s">
        <v>189</v>
      </c>
      <c r="E457" s="246" t="s">
        <v>19</v>
      </c>
      <c r="F457" s="247" t="s">
        <v>214</v>
      </c>
      <c r="G457" s="245"/>
      <c r="H457" s="248">
        <v>553.28300000000002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189</v>
      </c>
      <c r="AU457" s="254" t="s">
        <v>81</v>
      </c>
      <c r="AV457" s="14" t="s">
        <v>185</v>
      </c>
      <c r="AW457" s="14" t="s">
        <v>33</v>
      </c>
      <c r="AX457" s="14" t="s">
        <v>79</v>
      </c>
      <c r="AY457" s="254" t="s">
        <v>178</v>
      </c>
    </row>
    <row r="458" s="2" customFormat="1" ht="16.5" customHeight="1">
      <c r="A458" s="40"/>
      <c r="B458" s="41"/>
      <c r="C458" s="214" t="s">
        <v>761</v>
      </c>
      <c r="D458" s="214" t="s">
        <v>180</v>
      </c>
      <c r="E458" s="215" t="s">
        <v>762</v>
      </c>
      <c r="F458" s="216" t="s">
        <v>763</v>
      </c>
      <c r="G458" s="217" t="s">
        <v>183</v>
      </c>
      <c r="H458" s="218">
        <v>26.129999999999999</v>
      </c>
      <c r="I458" s="219"/>
      <c r="J458" s="220">
        <f>ROUND(I458*H458,2)</f>
        <v>0</v>
      </c>
      <c r="K458" s="216" t="s">
        <v>184</v>
      </c>
      <c r="L458" s="46"/>
      <c r="M458" s="221" t="s">
        <v>19</v>
      </c>
      <c r="N458" s="222" t="s">
        <v>42</v>
      </c>
      <c r="O458" s="86"/>
      <c r="P458" s="223">
        <f>O458*H458</f>
        <v>0</v>
      </c>
      <c r="Q458" s="223">
        <v>0.032730000000000002</v>
      </c>
      <c r="R458" s="223">
        <f>Q458*H458</f>
        <v>0.85523490000000002</v>
      </c>
      <c r="S458" s="223">
        <v>0</v>
      </c>
      <c r="T458" s="224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25" t="s">
        <v>185</v>
      </c>
      <c r="AT458" s="225" t="s">
        <v>180</v>
      </c>
      <c r="AU458" s="225" t="s">
        <v>81</v>
      </c>
      <c r="AY458" s="19" t="s">
        <v>178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9" t="s">
        <v>79</v>
      </c>
      <c r="BK458" s="226">
        <f>ROUND(I458*H458,2)</f>
        <v>0</v>
      </c>
      <c r="BL458" s="19" t="s">
        <v>185</v>
      </c>
      <c r="BM458" s="225" t="s">
        <v>764</v>
      </c>
    </row>
    <row r="459" s="2" customFormat="1">
      <c r="A459" s="40"/>
      <c r="B459" s="41"/>
      <c r="C459" s="42"/>
      <c r="D459" s="227" t="s">
        <v>187</v>
      </c>
      <c r="E459" s="42"/>
      <c r="F459" s="228" t="s">
        <v>765</v>
      </c>
      <c r="G459" s="42"/>
      <c r="H459" s="42"/>
      <c r="I459" s="229"/>
      <c r="J459" s="42"/>
      <c r="K459" s="42"/>
      <c r="L459" s="46"/>
      <c r="M459" s="230"/>
      <c r="N459" s="231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187</v>
      </c>
      <c r="AU459" s="19" t="s">
        <v>81</v>
      </c>
    </row>
    <row r="460" s="13" customFormat="1">
      <c r="A460" s="13"/>
      <c r="B460" s="232"/>
      <c r="C460" s="233"/>
      <c r="D460" s="234" t="s">
        <v>189</v>
      </c>
      <c r="E460" s="235" t="s">
        <v>19</v>
      </c>
      <c r="F460" s="236" t="s">
        <v>766</v>
      </c>
      <c r="G460" s="233"/>
      <c r="H460" s="237">
        <v>25.149999999999999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189</v>
      </c>
      <c r="AU460" s="243" t="s">
        <v>81</v>
      </c>
      <c r="AV460" s="13" t="s">
        <v>81</v>
      </c>
      <c r="AW460" s="13" t="s">
        <v>33</v>
      </c>
      <c r="AX460" s="13" t="s">
        <v>71</v>
      </c>
      <c r="AY460" s="243" t="s">
        <v>178</v>
      </c>
    </row>
    <row r="461" s="13" customFormat="1">
      <c r="A461" s="13"/>
      <c r="B461" s="232"/>
      <c r="C461" s="233"/>
      <c r="D461" s="234" t="s">
        <v>189</v>
      </c>
      <c r="E461" s="235" t="s">
        <v>19</v>
      </c>
      <c r="F461" s="236" t="s">
        <v>767</v>
      </c>
      <c r="G461" s="233"/>
      <c r="H461" s="237">
        <v>0.97999999999999998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189</v>
      </c>
      <c r="AU461" s="243" t="s">
        <v>81</v>
      </c>
      <c r="AV461" s="13" t="s">
        <v>81</v>
      </c>
      <c r="AW461" s="13" t="s">
        <v>33</v>
      </c>
      <c r="AX461" s="13" t="s">
        <v>71</v>
      </c>
      <c r="AY461" s="243" t="s">
        <v>178</v>
      </c>
    </row>
    <row r="462" s="14" customFormat="1">
      <c r="A462" s="14"/>
      <c r="B462" s="244"/>
      <c r="C462" s="245"/>
      <c r="D462" s="234" t="s">
        <v>189</v>
      </c>
      <c r="E462" s="246" t="s">
        <v>19</v>
      </c>
      <c r="F462" s="247" t="s">
        <v>214</v>
      </c>
      <c r="G462" s="245"/>
      <c r="H462" s="248">
        <v>26.129999999999999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189</v>
      </c>
      <c r="AU462" s="254" t="s">
        <v>81</v>
      </c>
      <c r="AV462" s="14" t="s">
        <v>185</v>
      </c>
      <c r="AW462" s="14" t="s">
        <v>33</v>
      </c>
      <c r="AX462" s="14" t="s">
        <v>79</v>
      </c>
      <c r="AY462" s="254" t="s">
        <v>178</v>
      </c>
    </row>
    <row r="463" s="2" customFormat="1" ht="24.15" customHeight="1">
      <c r="A463" s="40"/>
      <c r="B463" s="41"/>
      <c r="C463" s="214" t="s">
        <v>768</v>
      </c>
      <c r="D463" s="214" t="s">
        <v>180</v>
      </c>
      <c r="E463" s="215" t="s">
        <v>769</v>
      </c>
      <c r="F463" s="216" t="s">
        <v>770</v>
      </c>
      <c r="G463" s="217" t="s">
        <v>183</v>
      </c>
      <c r="H463" s="218">
        <v>66.245000000000005</v>
      </c>
      <c r="I463" s="219"/>
      <c r="J463" s="220">
        <f>ROUND(I463*H463,2)</f>
        <v>0</v>
      </c>
      <c r="K463" s="216" t="s">
        <v>184</v>
      </c>
      <c r="L463" s="46"/>
      <c r="M463" s="221" t="s">
        <v>19</v>
      </c>
      <c r="N463" s="222" t="s">
        <v>42</v>
      </c>
      <c r="O463" s="86"/>
      <c r="P463" s="223">
        <f>O463*H463</f>
        <v>0</v>
      </c>
      <c r="Q463" s="223">
        <v>0.013599999999999999</v>
      </c>
      <c r="R463" s="223">
        <f>Q463*H463</f>
        <v>0.90093200000000007</v>
      </c>
      <c r="S463" s="223">
        <v>0</v>
      </c>
      <c r="T463" s="224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5" t="s">
        <v>185</v>
      </c>
      <c r="AT463" s="225" t="s">
        <v>180</v>
      </c>
      <c r="AU463" s="225" t="s">
        <v>81</v>
      </c>
      <c r="AY463" s="19" t="s">
        <v>178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9" t="s">
        <v>79</v>
      </c>
      <c r="BK463" s="226">
        <f>ROUND(I463*H463,2)</f>
        <v>0</v>
      </c>
      <c r="BL463" s="19" t="s">
        <v>185</v>
      </c>
      <c r="BM463" s="225" t="s">
        <v>771</v>
      </c>
    </row>
    <row r="464" s="2" customFormat="1">
      <c r="A464" s="40"/>
      <c r="B464" s="41"/>
      <c r="C464" s="42"/>
      <c r="D464" s="227" t="s">
        <v>187</v>
      </c>
      <c r="E464" s="42"/>
      <c r="F464" s="228" t="s">
        <v>772</v>
      </c>
      <c r="G464" s="42"/>
      <c r="H464" s="42"/>
      <c r="I464" s="229"/>
      <c r="J464" s="42"/>
      <c r="K464" s="42"/>
      <c r="L464" s="46"/>
      <c r="M464" s="230"/>
      <c r="N464" s="231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187</v>
      </c>
      <c r="AU464" s="19" t="s">
        <v>81</v>
      </c>
    </row>
    <row r="465" s="13" customFormat="1">
      <c r="A465" s="13"/>
      <c r="B465" s="232"/>
      <c r="C465" s="233"/>
      <c r="D465" s="234" t="s">
        <v>189</v>
      </c>
      <c r="E465" s="235" t="s">
        <v>19</v>
      </c>
      <c r="F465" s="236" t="s">
        <v>773</v>
      </c>
      <c r="G465" s="233"/>
      <c r="H465" s="237">
        <v>66.245000000000005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189</v>
      </c>
      <c r="AU465" s="243" t="s">
        <v>81</v>
      </c>
      <c r="AV465" s="13" t="s">
        <v>81</v>
      </c>
      <c r="AW465" s="13" t="s">
        <v>33</v>
      </c>
      <c r="AX465" s="13" t="s">
        <v>79</v>
      </c>
      <c r="AY465" s="243" t="s">
        <v>178</v>
      </c>
    </row>
    <row r="466" s="2" customFormat="1" ht="24.15" customHeight="1">
      <c r="A466" s="40"/>
      <c r="B466" s="41"/>
      <c r="C466" s="214" t="s">
        <v>774</v>
      </c>
      <c r="D466" s="214" t="s">
        <v>180</v>
      </c>
      <c r="E466" s="215" t="s">
        <v>775</v>
      </c>
      <c r="F466" s="216" t="s">
        <v>776</v>
      </c>
      <c r="G466" s="217" t="s">
        <v>183</v>
      </c>
      <c r="H466" s="218">
        <v>485.803</v>
      </c>
      <c r="I466" s="219"/>
      <c r="J466" s="220">
        <f>ROUND(I466*H466,2)</f>
        <v>0</v>
      </c>
      <c r="K466" s="216" t="s">
        <v>184</v>
      </c>
      <c r="L466" s="46"/>
      <c r="M466" s="221" t="s">
        <v>19</v>
      </c>
      <c r="N466" s="222" t="s">
        <v>42</v>
      </c>
      <c r="O466" s="86"/>
      <c r="P466" s="223">
        <f>O466*H466</f>
        <v>0</v>
      </c>
      <c r="Q466" s="223">
        <v>0.016279999999999999</v>
      </c>
      <c r="R466" s="223">
        <f>Q466*H466</f>
        <v>7.9088728399999999</v>
      </c>
      <c r="S466" s="223">
        <v>0</v>
      </c>
      <c r="T466" s="22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5" t="s">
        <v>185</v>
      </c>
      <c r="AT466" s="225" t="s">
        <v>180</v>
      </c>
      <c r="AU466" s="225" t="s">
        <v>81</v>
      </c>
      <c r="AY466" s="19" t="s">
        <v>178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9" t="s">
        <v>79</v>
      </c>
      <c r="BK466" s="226">
        <f>ROUND(I466*H466,2)</f>
        <v>0</v>
      </c>
      <c r="BL466" s="19" t="s">
        <v>185</v>
      </c>
      <c r="BM466" s="225" t="s">
        <v>777</v>
      </c>
    </row>
    <row r="467" s="2" customFormat="1">
      <c r="A467" s="40"/>
      <c r="B467" s="41"/>
      <c r="C467" s="42"/>
      <c r="D467" s="227" t="s">
        <v>187</v>
      </c>
      <c r="E467" s="42"/>
      <c r="F467" s="228" t="s">
        <v>778</v>
      </c>
      <c r="G467" s="42"/>
      <c r="H467" s="42"/>
      <c r="I467" s="229"/>
      <c r="J467" s="42"/>
      <c r="K467" s="42"/>
      <c r="L467" s="46"/>
      <c r="M467" s="230"/>
      <c r="N467" s="231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187</v>
      </c>
      <c r="AU467" s="19" t="s">
        <v>81</v>
      </c>
    </row>
    <row r="468" s="13" customFormat="1">
      <c r="A468" s="13"/>
      <c r="B468" s="232"/>
      <c r="C468" s="233"/>
      <c r="D468" s="234" t="s">
        <v>189</v>
      </c>
      <c r="E468" s="235" t="s">
        <v>19</v>
      </c>
      <c r="F468" s="236" t="s">
        <v>779</v>
      </c>
      <c r="G468" s="233"/>
      <c r="H468" s="237">
        <v>552.048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189</v>
      </c>
      <c r="AU468" s="243" t="s">
        <v>81</v>
      </c>
      <c r="AV468" s="13" t="s">
        <v>81</v>
      </c>
      <c r="AW468" s="13" t="s">
        <v>33</v>
      </c>
      <c r="AX468" s="13" t="s">
        <v>71</v>
      </c>
      <c r="AY468" s="243" t="s">
        <v>178</v>
      </c>
    </row>
    <row r="469" s="13" customFormat="1">
      <c r="A469" s="13"/>
      <c r="B469" s="232"/>
      <c r="C469" s="233"/>
      <c r="D469" s="234" t="s">
        <v>189</v>
      </c>
      <c r="E469" s="235" t="s">
        <v>19</v>
      </c>
      <c r="F469" s="236" t="s">
        <v>780</v>
      </c>
      <c r="G469" s="233"/>
      <c r="H469" s="237">
        <v>-66.245000000000005</v>
      </c>
      <c r="I469" s="238"/>
      <c r="J469" s="233"/>
      <c r="K469" s="233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189</v>
      </c>
      <c r="AU469" s="243" t="s">
        <v>81</v>
      </c>
      <c r="AV469" s="13" t="s">
        <v>81</v>
      </c>
      <c r="AW469" s="13" t="s">
        <v>33</v>
      </c>
      <c r="AX469" s="13" t="s">
        <v>71</v>
      </c>
      <c r="AY469" s="243" t="s">
        <v>178</v>
      </c>
    </row>
    <row r="470" s="14" customFormat="1">
      <c r="A470" s="14"/>
      <c r="B470" s="244"/>
      <c r="C470" s="245"/>
      <c r="D470" s="234" t="s">
        <v>189</v>
      </c>
      <c r="E470" s="246" t="s">
        <v>19</v>
      </c>
      <c r="F470" s="247" t="s">
        <v>214</v>
      </c>
      <c r="G470" s="245"/>
      <c r="H470" s="248">
        <v>485.803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189</v>
      </c>
      <c r="AU470" s="254" t="s">
        <v>81</v>
      </c>
      <c r="AV470" s="14" t="s">
        <v>185</v>
      </c>
      <c r="AW470" s="14" t="s">
        <v>33</v>
      </c>
      <c r="AX470" s="14" t="s">
        <v>79</v>
      </c>
      <c r="AY470" s="254" t="s">
        <v>178</v>
      </c>
    </row>
    <row r="471" s="2" customFormat="1" ht="24.15" customHeight="1">
      <c r="A471" s="40"/>
      <c r="B471" s="41"/>
      <c r="C471" s="214" t="s">
        <v>781</v>
      </c>
      <c r="D471" s="214" t="s">
        <v>180</v>
      </c>
      <c r="E471" s="215" t="s">
        <v>782</v>
      </c>
      <c r="F471" s="216" t="s">
        <v>783</v>
      </c>
      <c r="G471" s="217" t="s">
        <v>183</v>
      </c>
      <c r="H471" s="218">
        <v>97.159999999999997</v>
      </c>
      <c r="I471" s="219"/>
      <c r="J471" s="220">
        <f>ROUND(I471*H471,2)</f>
        <v>0</v>
      </c>
      <c r="K471" s="216" t="s">
        <v>184</v>
      </c>
      <c r="L471" s="46"/>
      <c r="M471" s="221" t="s">
        <v>19</v>
      </c>
      <c r="N471" s="222" t="s">
        <v>42</v>
      </c>
      <c r="O471" s="86"/>
      <c r="P471" s="223">
        <f>O471*H471</f>
        <v>0</v>
      </c>
      <c r="Q471" s="223">
        <v>0.017999999999999999</v>
      </c>
      <c r="R471" s="223">
        <f>Q471*H471</f>
        <v>1.7488799999999998</v>
      </c>
      <c r="S471" s="223">
        <v>0</v>
      </c>
      <c r="T471" s="224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5" t="s">
        <v>185</v>
      </c>
      <c r="AT471" s="225" t="s">
        <v>180</v>
      </c>
      <c r="AU471" s="225" t="s">
        <v>81</v>
      </c>
      <c r="AY471" s="19" t="s">
        <v>178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9" t="s">
        <v>79</v>
      </c>
      <c r="BK471" s="226">
        <f>ROUND(I471*H471,2)</f>
        <v>0</v>
      </c>
      <c r="BL471" s="19" t="s">
        <v>185</v>
      </c>
      <c r="BM471" s="225" t="s">
        <v>784</v>
      </c>
    </row>
    <row r="472" s="2" customFormat="1">
      <c r="A472" s="40"/>
      <c r="B472" s="41"/>
      <c r="C472" s="42"/>
      <c r="D472" s="227" t="s">
        <v>187</v>
      </c>
      <c r="E472" s="42"/>
      <c r="F472" s="228" t="s">
        <v>785</v>
      </c>
      <c r="G472" s="42"/>
      <c r="H472" s="42"/>
      <c r="I472" s="229"/>
      <c r="J472" s="42"/>
      <c r="K472" s="42"/>
      <c r="L472" s="46"/>
      <c r="M472" s="230"/>
      <c r="N472" s="231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187</v>
      </c>
      <c r="AU472" s="19" t="s">
        <v>81</v>
      </c>
    </row>
    <row r="473" s="13" customFormat="1">
      <c r="A473" s="13"/>
      <c r="B473" s="232"/>
      <c r="C473" s="233"/>
      <c r="D473" s="234" t="s">
        <v>189</v>
      </c>
      <c r="E473" s="235" t="s">
        <v>19</v>
      </c>
      <c r="F473" s="236" t="s">
        <v>786</v>
      </c>
      <c r="G473" s="233"/>
      <c r="H473" s="237">
        <v>97.159999999999997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189</v>
      </c>
      <c r="AU473" s="243" t="s">
        <v>81</v>
      </c>
      <c r="AV473" s="13" t="s">
        <v>81</v>
      </c>
      <c r="AW473" s="13" t="s">
        <v>33</v>
      </c>
      <c r="AX473" s="13" t="s">
        <v>79</v>
      </c>
      <c r="AY473" s="243" t="s">
        <v>178</v>
      </c>
    </row>
    <row r="474" s="2" customFormat="1" ht="21.75" customHeight="1">
      <c r="A474" s="40"/>
      <c r="B474" s="41"/>
      <c r="C474" s="214" t="s">
        <v>787</v>
      </c>
      <c r="D474" s="214" t="s">
        <v>180</v>
      </c>
      <c r="E474" s="215" t="s">
        <v>788</v>
      </c>
      <c r="F474" s="216" t="s">
        <v>789</v>
      </c>
      <c r="G474" s="217" t="s">
        <v>183</v>
      </c>
      <c r="H474" s="218">
        <v>17.952000000000002</v>
      </c>
      <c r="I474" s="219"/>
      <c r="J474" s="220">
        <f>ROUND(I474*H474,2)</f>
        <v>0</v>
      </c>
      <c r="K474" s="216" t="s">
        <v>184</v>
      </c>
      <c r="L474" s="46"/>
      <c r="M474" s="221" t="s">
        <v>19</v>
      </c>
      <c r="N474" s="222" t="s">
        <v>42</v>
      </c>
      <c r="O474" s="86"/>
      <c r="P474" s="223">
        <f>O474*H474</f>
        <v>0</v>
      </c>
      <c r="Q474" s="223">
        <v>0.00025999999999999998</v>
      </c>
      <c r="R474" s="223">
        <f>Q474*H474</f>
        <v>0.0046675199999999997</v>
      </c>
      <c r="S474" s="223">
        <v>0</v>
      </c>
      <c r="T474" s="224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25" t="s">
        <v>185</v>
      </c>
      <c r="AT474" s="225" t="s">
        <v>180</v>
      </c>
      <c r="AU474" s="225" t="s">
        <v>81</v>
      </c>
      <c r="AY474" s="19" t="s">
        <v>178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9" t="s">
        <v>79</v>
      </c>
      <c r="BK474" s="226">
        <f>ROUND(I474*H474,2)</f>
        <v>0</v>
      </c>
      <c r="BL474" s="19" t="s">
        <v>185</v>
      </c>
      <c r="BM474" s="225" t="s">
        <v>790</v>
      </c>
    </row>
    <row r="475" s="2" customFormat="1">
      <c r="A475" s="40"/>
      <c r="B475" s="41"/>
      <c r="C475" s="42"/>
      <c r="D475" s="227" t="s">
        <v>187</v>
      </c>
      <c r="E475" s="42"/>
      <c r="F475" s="228" t="s">
        <v>791</v>
      </c>
      <c r="G475" s="42"/>
      <c r="H475" s="42"/>
      <c r="I475" s="229"/>
      <c r="J475" s="42"/>
      <c r="K475" s="42"/>
      <c r="L475" s="46"/>
      <c r="M475" s="230"/>
      <c r="N475" s="231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187</v>
      </c>
      <c r="AU475" s="19" t="s">
        <v>81</v>
      </c>
    </row>
    <row r="476" s="2" customFormat="1" ht="24.15" customHeight="1">
      <c r="A476" s="40"/>
      <c r="B476" s="41"/>
      <c r="C476" s="214" t="s">
        <v>792</v>
      </c>
      <c r="D476" s="214" t="s">
        <v>180</v>
      </c>
      <c r="E476" s="215" t="s">
        <v>793</v>
      </c>
      <c r="F476" s="216" t="s">
        <v>794</v>
      </c>
      <c r="G476" s="217" t="s">
        <v>183</v>
      </c>
      <c r="H476" s="218">
        <v>17.952000000000002</v>
      </c>
      <c r="I476" s="219"/>
      <c r="J476" s="220">
        <f>ROUND(I476*H476,2)</f>
        <v>0</v>
      </c>
      <c r="K476" s="216" t="s">
        <v>184</v>
      </c>
      <c r="L476" s="46"/>
      <c r="M476" s="221" t="s">
        <v>19</v>
      </c>
      <c r="N476" s="222" t="s">
        <v>42</v>
      </c>
      <c r="O476" s="86"/>
      <c r="P476" s="223">
        <f>O476*H476</f>
        <v>0</v>
      </c>
      <c r="Q476" s="223">
        <v>0.0044099999999999999</v>
      </c>
      <c r="R476" s="223">
        <f>Q476*H476</f>
        <v>0.07916832</v>
      </c>
      <c r="S476" s="223">
        <v>0</v>
      </c>
      <c r="T476" s="22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185</v>
      </c>
      <c r="AT476" s="225" t="s">
        <v>180</v>
      </c>
      <c r="AU476" s="225" t="s">
        <v>81</v>
      </c>
      <c r="AY476" s="19" t="s">
        <v>178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79</v>
      </c>
      <c r="BK476" s="226">
        <f>ROUND(I476*H476,2)</f>
        <v>0</v>
      </c>
      <c r="BL476" s="19" t="s">
        <v>185</v>
      </c>
      <c r="BM476" s="225" t="s">
        <v>795</v>
      </c>
    </row>
    <row r="477" s="2" customFormat="1">
      <c r="A477" s="40"/>
      <c r="B477" s="41"/>
      <c r="C477" s="42"/>
      <c r="D477" s="227" t="s">
        <v>187</v>
      </c>
      <c r="E477" s="42"/>
      <c r="F477" s="228" t="s">
        <v>796</v>
      </c>
      <c r="G477" s="42"/>
      <c r="H477" s="42"/>
      <c r="I477" s="229"/>
      <c r="J477" s="42"/>
      <c r="K477" s="42"/>
      <c r="L477" s="46"/>
      <c r="M477" s="230"/>
      <c r="N477" s="231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187</v>
      </c>
      <c r="AU477" s="19" t="s">
        <v>81</v>
      </c>
    </row>
    <row r="478" s="13" customFormat="1">
      <c r="A478" s="13"/>
      <c r="B478" s="232"/>
      <c r="C478" s="233"/>
      <c r="D478" s="234" t="s">
        <v>189</v>
      </c>
      <c r="E478" s="235" t="s">
        <v>19</v>
      </c>
      <c r="F478" s="236" t="s">
        <v>797</v>
      </c>
      <c r="G478" s="233"/>
      <c r="H478" s="237">
        <v>17.952000000000002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189</v>
      </c>
      <c r="AU478" s="243" t="s">
        <v>81</v>
      </c>
      <c r="AV478" s="13" t="s">
        <v>81</v>
      </c>
      <c r="AW478" s="13" t="s">
        <v>33</v>
      </c>
      <c r="AX478" s="13" t="s">
        <v>79</v>
      </c>
      <c r="AY478" s="243" t="s">
        <v>178</v>
      </c>
    </row>
    <row r="479" s="2" customFormat="1" ht="24.15" customHeight="1">
      <c r="A479" s="40"/>
      <c r="B479" s="41"/>
      <c r="C479" s="214" t="s">
        <v>798</v>
      </c>
      <c r="D479" s="214" t="s">
        <v>180</v>
      </c>
      <c r="E479" s="215" t="s">
        <v>799</v>
      </c>
      <c r="F479" s="216" t="s">
        <v>800</v>
      </c>
      <c r="G479" s="217" t="s">
        <v>183</v>
      </c>
      <c r="H479" s="218">
        <v>17.952000000000002</v>
      </c>
      <c r="I479" s="219"/>
      <c r="J479" s="220">
        <f>ROUND(I479*H479,2)</f>
        <v>0</v>
      </c>
      <c r="K479" s="216" t="s">
        <v>184</v>
      </c>
      <c r="L479" s="46"/>
      <c r="M479" s="221" t="s">
        <v>19</v>
      </c>
      <c r="N479" s="222" t="s">
        <v>42</v>
      </c>
      <c r="O479" s="86"/>
      <c r="P479" s="223">
        <f>O479*H479</f>
        <v>0</v>
      </c>
      <c r="Q479" s="223">
        <v>0.016279999999999999</v>
      </c>
      <c r="R479" s="223">
        <f>Q479*H479</f>
        <v>0.29225856</v>
      </c>
      <c r="S479" s="223">
        <v>0</v>
      </c>
      <c r="T479" s="22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5" t="s">
        <v>185</v>
      </c>
      <c r="AT479" s="225" t="s">
        <v>180</v>
      </c>
      <c r="AU479" s="225" t="s">
        <v>81</v>
      </c>
      <c r="AY479" s="19" t="s">
        <v>178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9" t="s">
        <v>79</v>
      </c>
      <c r="BK479" s="226">
        <f>ROUND(I479*H479,2)</f>
        <v>0</v>
      </c>
      <c r="BL479" s="19" t="s">
        <v>185</v>
      </c>
      <c r="BM479" s="225" t="s">
        <v>801</v>
      </c>
    </row>
    <row r="480" s="2" customFormat="1">
      <c r="A480" s="40"/>
      <c r="B480" s="41"/>
      <c r="C480" s="42"/>
      <c r="D480" s="227" t="s">
        <v>187</v>
      </c>
      <c r="E480" s="42"/>
      <c r="F480" s="228" t="s">
        <v>802</v>
      </c>
      <c r="G480" s="42"/>
      <c r="H480" s="42"/>
      <c r="I480" s="229"/>
      <c r="J480" s="42"/>
      <c r="K480" s="42"/>
      <c r="L480" s="46"/>
      <c r="M480" s="230"/>
      <c r="N480" s="231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187</v>
      </c>
      <c r="AU480" s="19" t="s">
        <v>81</v>
      </c>
    </row>
    <row r="481" s="2" customFormat="1" ht="21.75" customHeight="1">
      <c r="A481" s="40"/>
      <c r="B481" s="41"/>
      <c r="C481" s="214" t="s">
        <v>803</v>
      </c>
      <c r="D481" s="214" t="s">
        <v>180</v>
      </c>
      <c r="E481" s="215" t="s">
        <v>804</v>
      </c>
      <c r="F481" s="216" t="s">
        <v>805</v>
      </c>
      <c r="G481" s="217" t="s">
        <v>183</v>
      </c>
      <c r="H481" s="218">
        <v>127.47499999999999</v>
      </c>
      <c r="I481" s="219"/>
      <c r="J481" s="220">
        <f>ROUND(I481*H481,2)</f>
        <v>0</v>
      </c>
      <c r="K481" s="216" t="s">
        <v>184</v>
      </c>
      <c r="L481" s="46"/>
      <c r="M481" s="221" t="s">
        <v>19</v>
      </c>
      <c r="N481" s="222" t="s">
        <v>42</v>
      </c>
      <c r="O481" s="86"/>
      <c r="P481" s="223">
        <f>O481*H481</f>
        <v>0</v>
      </c>
      <c r="Q481" s="223">
        <v>0.00011</v>
      </c>
      <c r="R481" s="223">
        <f>Q481*H481</f>
        <v>0.01402225</v>
      </c>
      <c r="S481" s="223">
        <v>6.0000000000000002E-05</v>
      </c>
      <c r="T481" s="224">
        <f>S481*H481</f>
        <v>0.0076484999999999999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25" t="s">
        <v>185</v>
      </c>
      <c r="AT481" s="225" t="s">
        <v>180</v>
      </c>
      <c r="AU481" s="225" t="s">
        <v>81</v>
      </c>
      <c r="AY481" s="19" t="s">
        <v>178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9" t="s">
        <v>79</v>
      </c>
      <c r="BK481" s="226">
        <f>ROUND(I481*H481,2)</f>
        <v>0</v>
      </c>
      <c r="BL481" s="19" t="s">
        <v>185</v>
      </c>
      <c r="BM481" s="225" t="s">
        <v>806</v>
      </c>
    </row>
    <row r="482" s="2" customFormat="1">
      <c r="A482" s="40"/>
      <c r="B482" s="41"/>
      <c r="C482" s="42"/>
      <c r="D482" s="227" t="s">
        <v>187</v>
      </c>
      <c r="E482" s="42"/>
      <c r="F482" s="228" t="s">
        <v>807</v>
      </c>
      <c r="G482" s="42"/>
      <c r="H482" s="42"/>
      <c r="I482" s="229"/>
      <c r="J482" s="42"/>
      <c r="K482" s="42"/>
      <c r="L482" s="46"/>
      <c r="M482" s="230"/>
      <c r="N482" s="231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187</v>
      </c>
      <c r="AU482" s="19" t="s">
        <v>81</v>
      </c>
    </row>
    <row r="483" s="13" customFormat="1">
      <c r="A483" s="13"/>
      <c r="B483" s="232"/>
      <c r="C483" s="233"/>
      <c r="D483" s="234" t="s">
        <v>189</v>
      </c>
      <c r="E483" s="235" t="s">
        <v>19</v>
      </c>
      <c r="F483" s="236" t="s">
        <v>808</v>
      </c>
      <c r="G483" s="233"/>
      <c r="H483" s="237">
        <v>81.875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189</v>
      </c>
      <c r="AU483" s="243" t="s">
        <v>81</v>
      </c>
      <c r="AV483" s="13" t="s">
        <v>81</v>
      </c>
      <c r="AW483" s="13" t="s">
        <v>33</v>
      </c>
      <c r="AX483" s="13" t="s">
        <v>71</v>
      </c>
      <c r="AY483" s="243" t="s">
        <v>178</v>
      </c>
    </row>
    <row r="484" s="13" customFormat="1">
      <c r="A484" s="13"/>
      <c r="B484" s="232"/>
      <c r="C484" s="233"/>
      <c r="D484" s="234" t="s">
        <v>189</v>
      </c>
      <c r="E484" s="235" t="s">
        <v>19</v>
      </c>
      <c r="F484" s="236" t="s">
        <v>809</v>
      </c>
      <c r="G484" s="233"/>
      <c r="H484" s="237">
        <v>45.600000000000001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189</v>
      </c>
      <c r="AU484" s="243" t="s">
        <v>81</v>
      </c>
      <c r="AV484" s="13" t="s">
        <v>81</v>
      </c>
      <c r="AW484" s="13" t="s">
        <v>33</v>
      </c>
      <c r="AX484" s="13" t="s">
        <v>71</v>
      </c>
      <c r="AY484" s="243" t="s">
        <v>178</v>
      </c>
    </row>
    <row r="485" s="14" customFormat="1">
      <c r="A485" s="14"/>
      <c r="B485" s="244"/>
      <c r="C485" s="245"/>
      <c r="D485" s="234" t="s">
        <v>189</v>
      </c>
      <c r="E485" s="246" t="s">
        <v>19</v>
      </c>
      <c r="F485" s="247" t="s">
        <v>214</v>
      </c>
      <c r="G485" s="245"/>
      <c r="H485" s="248">
        <v>127.47499999999999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189</v>
      </c>
      <c r="AU485" s="254" t="s">
        <v>81</v>
      </c>
      <c r="AV485" s="14" t="s">
        <v>185</v>
      </c>
      <c r="AW485" s="14" t="s">
        <v>33</v>
      </c>
      <c r="AX485" s="14" t="s">
        <v>79</v>
      </c>
      <c r="AY485" s="254" t="s">
        <v>178</v>
      </c>
    </row>
    <row r="486" s="2" customFormat="1" ht="21.75" customHeight="1">
      <c r="A486" s="40"/>
      <c r="B486" s="41"/>
      <c r="C486" s="214" t="s">
        <v>810</v>
      </c>
      <c r="D486" s="214" t="s">
        <v>180</v>
      </c>
      <c r="E486" s="215" t="s">
        <v>811</v>
      </c>
      <c r="F486" s="216" t="s">
        <v>812</v>
      </c>
      <c r="G486" s="217" t="s">
        <v>183</v>
      </c>
      <c r="H486" s="218">
        <v>30.210000000000001</v>
      </c>
      <c r="I486" s="219"/>
      <c r="J486" s="220">
        <f>ROUND(I486*H486,2)</f>
        <v>0</v>
      </c>
      <c r="K486" s="216" t="s">
        <v>184</v>
      </c>
      <c r="L486" s="46"/>
      <c r="M486" s="221" t="s">
        <v>19</v>
      </c>
      <c r="N486" s="222" t="s">
        <v>42</v>
      </c>
      <c r="O486" s="86"/>
      <c r="P486" s="223">
        <f>O486*H486</f>
        <v>0</v>
      </c>
      <c r="Q486" s="223">
        <v>0.0043800000000000002</v>
      </c>
      <c r="R486" s="223">
        <f>Q486*H486</f>
        <v>0.13231980000000002</v>
      </c>
      <c r="S486" s="223">
        <v>0</v>
      </c>
      <c r="T486" s="22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185</v>
      </c>
      <c r="AT486" s="225" t="s">
        <v>180</v>
      </c>
      <c r="AU486" s="225" t="s">
        <v>81</v>
      </c>
      <c r="AY486" s="19" t="s">
        <v>178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79</v>
      </c>
      <c r="BK486" s="226">
        <f>ROUND(I486*H486,2)</f>
        <v>0</v>
      </c>
      <c r="BL486" s="19" t="s">
        <v>185</v>
      </c>
      <c r="BM486" s="225" t="s">
        <v>813</v>
      </c>
    </row>
    <row r="487" s="2" customFormat="1">
      <c r="A487" s="40"/>
      <c r="B487" s="41"/>
      <c r="C487" s="42"/>
      <c r="D487" s="227" t="s">
        <v>187</v>
      </c>
      <c r="E487" s="42"/>
      <c r="F487" s="228" t="s">
        <v>814</v>
      </c>
      <c r="G487" s="42"/>
      <c r="H487" s="42"/>
      <c r="I487" s="229"/>
      <c r="J487" s="42"/>
      <c r="K487" s="42"/>
      <c r="L487" s="46"/>
      <c r="M487" s="230"/>
      <c r="N487" s="23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187</v>
      </c>
      <c r="AU487" s="19" t="s">
        <v>81</v>
      </c>
    </row>
    <row r="488" s="13" customFormat="1">
      <c r="A488" s="13"/>
      <c r="B488" s="232"/>
      <c r="C488" s="233"/>
      <c r="D488" s="234" t="s">
        <v>189</v>
      </c>
      <c r="E488" s="235" t="s">
        <v>19</v>
      </c>
      <c r="F488" s="236" t="s">
        <v>815</v>
      </c>
      <c r="G488" s="233"/>
      <c r="H488" s="237">
        <v>30.210000000000001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189</v>
      </c>
      <c r="AU488" s="243" t="s">
        <v>81</v>
      </c>
      <c r="AV488" s="13" t="s">
        <v>81</v>
      </c>
      <c r="AW488" s="13" t="s">
        <v>33</v>
      </c>
      <c r="AX488" s="13" t="s">
        <v>79</v>
      </c>
      <c r="AY488" s="243" t="s">
        <v>178</v>
      </c>
    </row>
    <row r="489" s="2" customFormat="1" ht="16.5" customHeight="1">
      <c r="A489" s="40"/>
      <c r="B489" s="41"/>
      <c r="C489" s="214" t="s">
        <v>816</v>
      </c>
      <c r="D489" s="214" t="s">
        <v>180</v>
      </c>
      <c r="E489" s="215" t="s">
        <v>817</v>
      </c>
      <c r="F489" s="216" t="s">
        <v>818</v>
      </c>
      <c r="G489" s="217" t="s">
        <v>183</v>
      </c>
      <c r="H489" s="218">
        <v>30.210000000000001</v>
      </c>
      <c r="I489" s="219"/>
      <c r="J489" s="220">
        <f>ROUND(I489*H489,2)</f>
        <v>0</v>
      </c>
      <c r="K489" s="216" t="s">
        <v>184</v>
      </c>
      <c r="L489" s="46"/>
      <c r="M489" s="221" t="s">
        <v>19</v>
      </c>
      <c r="N489" s="222" t="s">
        <v>42</v>
      </c>
      <c r="O489" s="86"/>
      <c r="P489" s="223">
        <f>O489*H489</f>
        <v>0</v>
      </c>
      <c r="Q489" s="223">
        <v>0.00022000000000000001</v>
      </c>
      <c r="R489" s="223">
        <f>Q489*H489</f>
        <v>0.0066462000000000005</v>
      </c>
      <c r="S489" s="223">
        <v>0</v>
      </c>
      <c r="T489" s="22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25" t="s">
        <v>185</v>
      </c>
      <c r="AT489" s="225" t="s">
        <v>180</v>
      </c>
      <c r="AU489" s="225" t="s">
        <v>81</v>
      </c>
      <c r="AY489" s="19" t="s">
        <v>178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9" t="s">
        <v>79</v>
      </c>
      <c r="BK489" s="226">
        <f>ROUND(I489*H489,2)</f>
        <v>0</v>
      </c>
      <c r="BL489" s="19" t="s">
        <v>185</v>
      </c>
      <c r="BM489" s="225" t="s">
        <v>819</v>
      </c>
    </row>
    <row r="490" s="2" customFormat="1">
      <c r="A490" s="40"/>
      <c r="B490" s="41"/>
      <c r="C490" s="42"/>
      <c r="D490" s="227" t="s">
        <v>187</v>
      </c>
      <c r="E490" s="42"/>
      <c r="F490" s="228" t="s">
        <v>820</v>
      </c>
      <c r="G490" s="42"/>
      <c r="H490" s="42"/>
      <c r="I490" s="229"/>
      <c r="J490" s="42"/>
      <c r="K490" s="42"/>
      <c r="L490" s="46"/>
      <c r="M490" s="230"/>
      <c r="N490" s="231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187</v>
      </c>
      <c r="AU490" s="19" t="s">
        <v>81</v>
      </c>
    </row>
    <row r="491" s="13" customFormat="1">
      <c r="A491" s="13"/>
      <c r="B491" s="232"/>
      <c r="C491" s="233"/>
      <c r="D491" s="234" t="s">
        <v>189</v>
      </c>
      <c r="E491" s="235" t="s">
        <v>19</v>
      </c>
      <c r="F491" s="236" t="s">
        <v>815</v>
      </c>
      <c r="G491" s="233"/>
      <c r="H491" s="237">
        <v>30.210000000000001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189</v>
      </c>
      <c r="AU491" s="243" t="s">
        <v>81</v>
      </c>
      <c r="AV491" s="13" t="s">
        <v>81</v>
      </c>
      <c r="AW491" s="13" t="s">
        <v>33</v>
      </c>
      <c r="AX491" s="13" t="s">
        <v>79</v>
      </c>
      <c r="AY491" s="243" t="s">
        <v>178</v>
      </c>
    </row>
    <row r="492" s="2" customFormat="1" ht="44.25" customHeight="1">
      <c r="A492" s="40"/>
      <c r="B492" s="41"/>
      <c r="C492" s="214" t="s">
        <v>821</v>
      </c>
      <c r="D492" s="214" t="s">
        <v>180</v>
      </c>
      <c r="E492" s="215" t="s">
        <v>822</v>
      </c>
      <c r="F492" s="216" t="s">
        <v>823</v>
      </c>
      <c r="G492" s="217" t="s">
        <v>183</v>
      </c>
      <c r="H492" s="218">
        <v>30.210000000000001</v>
      </c>
      <c r="I492" s="219"/>
      <c r="J492" s="220">
        <f>ROUND(I492*H492,2)</f>
        <v>0</v>
      </c>
      <c r="K492" s="216" t="s">
        <v>184</v>
      </c>
      <c r="L492" s="46"/>
      <c r="M492" s="221" t="s">
        <v>19</v>
      </c>
      <c r="N492" s="222" t="s">
        <v>42</v>
      </c>
      <c r="O492" s="86"/>
      <c r="P492" s="223">
        <f>O492*H492</f>
        <v>0</v>
      </c>
      <c r="Q492" s="223">
        <v>0.012</v>
      </c>
      <c r="R492" s="223">
        <f>Q492*H492</f>
        <v>0.36252000000000001</v>
      </c>
      <c r="S492" s="223">
        <v>0</v>
      </c>
      <c r="T492" s="224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25" t="s">
        <v>185</v>
      </c>
      <c r="AT492" s="225" t="s">
        <v>180</v>
      </c>
      <c r="AU492" s="225" t="s">
        <v>81</v>
      </c>
      <c r="AY492" s="19" t="s">
        <v>178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9" t="s">
        <v>79</v>
      </c>
      <c r="BK492" s="226">
        <f>ROUND(I492*H492,2)</f>
        <v>0</v>
      </c>
      <c r="BL492" s="19" t="s">
        <v>185</v>
      </c>
      <c r="BM492" s="225" t="s">
        <v>824</v>
      </c>
    </row>
    <row r="493" s="2" customFormat="1">
      <c r="A493" s="40"/>
      <c r="B493" s="41"/>
      <c r="C493" s="42"/>
      <c r="D493" s="227" t="s">
        <v>187</v>
      </c>
      <c r="E493" s="42"/>
      <c r="F493" s="228" t="s">
        <v>825</v>
      </c>
      <c r="G493" s="42"/>
      <c r="H493" s="42"/>
      <c r="I493" s="229"/>
      <c r="J493" s="42"/>
      <c r="K493" s="42"/>
      <c r="L493" s="46"/>
      <c r="M493" s="230"/>
      <c r="N493" s="231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187</v>
      </c>
      <c r="AU493" s="19" t="s">
        <v>81</v>
      </c>
    </row>
    <row r="494" s="13" customFormat="1">
      <c r="A494" s="13"/>
      <c r="B494" s="232"/>
      <c r="C494" s="233"/>
      <c r="D494" s="234" t="s">
        <v>189</v>
      </c>
      <c r="E494" s="235" t="s">
        <v>19</v>
      </c>
      <c r="F494" s="236" t="s">
        <v>815</v>
      </c>
      <c r="G494" s="233"/>
      <c r="H494" s="237">
        <v>30.210000000000001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189</v>
      </c>
      <c r="AU494" s="243" t="s">
        <v>81</v>
      </c>
      <c r="AV494" s="13" t="s">
        <v>81</v>
      </c>
      <c r="AW494" s="13" t="s">
        <v>33</v>
      </c>
      <c r="AX494" s="13" t="s">
        <v>79</v>
      </c>
      <c r="AY494" s="243" t="s">
        <v>178</v>
      </c>
    </row>
    <row r="495" s="2" customFormat="1" ht="16.5" customHeight="1">
      <c r="A495" s="40"/>
      <c r="B495" s="41"/>
      <c r="C495" s="265" t="s">
        <v>826</v>
      </c>
      <c r="D495" s="265" t="s">
        <v>430</v>
      </c>
      <c r="E495" s="266" t="s">
        <v>827</v>
      </c>
      <c r="F495" s="267" t="s">
        <v>828</v>
      </c>
      <c r="G495" s="268" t="s">
        <v>183</v>
      </c>
      <c r="H495" s="269">
        <v>31.721</v>
      </c>
      <c r="I495" s="270"/>
      <c r="J495" s="271">
        <f>ROUND(I495*H495,2)</f>
        <v>0</v>
      </c>
      <c r="K495" s="267" t="s">
        <v>184</v>
      </c>
      <c r="L495" s="272"/>
      <c r="M495" s="273" t="s">
        <v>19</v>
      </c>
      <c r="N495" s="274" t="s">
        <v>42</v>
      </c>
      <c r="O495" s="86"/>
      <c r="P495" s="223">
        <f>O495*H495</f>
        <v>0</v>
      </c>
      <c r="Q495" s="223">
        <v>0.0465</v>
      </c>
      <c r="R495" s="223">
        <f>Q495*H495</f>
        <v>1.4750265</v>
      </c>
      <c r="S495" s="223">
        <v>0</v>
      </c>
      <c r="T495" s="224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25" t="s">
        <v>232</v>
      </c>
      <c r="AT495" s="225" t="s">
        <v>430</v>
      </c>
      <c r="AU495" s="225" t="s">
        <v>81</v>
      </c>
      <c r="AY495" s="19" t="s">
        <v>178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9" t="s">
        <v>79</v>
      </c>
      <c r="BK495" s="226">
        <f>ROUND(I495*H495,2)</f>
        <v>0</v>
      </c>
      <c r="BL495" s="19" t="s">
        <v>185</v>
      </c>
      <c r="BM495" s="225" t="s">
        <v>829</v>
      </c>
    </row>
    <row r="496" s="13" customFormat="1">
      <c r="A496" s="13"/>
      <c r="B496" s="232"/>
      <c r="C496" s="233"/>
      <c r="D496" s="234" t="s">
        <v>189</v>
      </c>
      <c r="E496" s="233"/>
      <c r="F496" s="236" t="s">
        <v>830</v>
      </c>
      <c r="G496" s="233"/>
      <c r="H496" s="237">
        <v>31.721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189</v>
      </c>
      <c r="AU496" s="243" t="s">
        <v>81</v>
      </c>
      <c r="AV496" s="13" t="s">
        <v>81</v>
      </c>
      <c r="AW496" s="13" t="s">
        <v>4</v>
      </c>
      <c r="AX496" s="13" t="s">
        <v>79</v>
      </c>
      <c r="AY496" s="243" t="s">
        <v>178</v>
      </c>
    </row>
    <row r="497" s="2" customFormat="1" ht="24.15" customHeight="1">
      <c r="A497" s="40"/>
      <c r="B497" s="41"/>
      <c r="C497" s="214" t="s">
        <v>831</v>
      </c>
      <c r="D497" s="214" t="s">
        <v>180</v>
      </c>
      <c r="E497" s="215" t="s">
        <v>832</v>
      </c>
      <c r="F497" s="216" t="s">
        <v>833</v>
      </c>
      <c r="G497" s="217" t="s">
        <v>183</v>
      </c>
      <c r="H497" s="218">
        <v>30.210000000000001</v>
      </c>
      <c r="I497" s="219"/>
      <c r="J497" s="220">
        <f>ROUND(I497*H497,2)</f>
        <v>0</v>
      </c>
      <c r="K497" s="216" t="s">
        <v>184</v>
      </c>
      <c r="L497" s="46"/>
      <c r="M497" s="221" t="s">
        <v>19</v>
      </c>
      <c r="N497" s="222" t="s">
        <v>42</v>
      </c>
      <c r="O497" s="86"/>
      <c r="P497" s="223">
        <f>O497*H497</f>
        <v>0</v>
      </c>
      <c r="Q497" s="223">
        <v>0.00010000000000000001</v>
      </c>
      <c r="R497" s="223">
        <f>Q497*H497</f>
        <v>0.0030210000000000002</v>
      </c>
      <c r="S497" s="223">
        <v>0</v>
      </c>
      <c r="T497" s="224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5" t="s">
        <v>185</v>
      </c>
      <c r="AT497" s="225" t="s">
        <v>180</v>
      </c>
      <c r="AU497" s="225" t="s">
        <v>81</v>
      </c>
      <c r="AY497" s="19" t="s">
        <v>178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9" t="s">
        <v>79</v>
      </c>
      <c r="BK497" s="226">
        <f>ROUND(I497*H497,2)</f>
        <v>0</v>
      </c>
      <c r="BL497" s="19" t="s">
        <v>185</v>
      </c>
      <c r="BM497" s="225" t="s">
        <v>834</v>
      </c>
    </row>
    <row r="498" s="2" customFormat="1">
      <c r="A498" s="40"/>
      <c r="B498" s="41"/>
      <c r="C498" s="42"/>
      <c r="D498" s="227" t="s">
        <v>187</v>
      </c>
      <c r="E498" s="42"/>
      <c r="F498" s="228" t="s">
        <v>835</v>
      </c>
      <c r="G498" s="42"/>
      <c r="H498" s="42"/>
      <c r="I498" s="229"/>
      <c r="J498" s="42"/>
      <c r="K498" s="42"/>
      <c r="L498" s="46"/>
      <c r="M498" s="230"/>
      <c r="N498" s="231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187</v>
      </c>
      <c r="AU498" s="19" t="s">
        <v>81</v>
      </c>
    </row>
    <row r="499" s="2" customFormat="1" ht="21.75" customHeight="1">
      <c r="A499" s="40"/>
      <c r="B499" s="41"/>
      <c r="C499" s="214" t="s">
        <v>836</v>
      </c>
      <c r="D499" s="214" t="s">
        <v>180</v>
      </c>
      <c r="E499" s="215" t="s">
        <v>837</v>
      </c>
      <c r="F499" s="216" t="s">
        <v>838</v>
      </c>
      <c r="G499" s="217" t="s">
        <v>183</v>
      </c>
      <c r="H499" s="218">
        <v>30.210000000000001</v>
      </c>
      <c r="I499" s="219"/>
      <c r="J499" s="220">
        <f>ROUND(I499*H499,2)</f>
        <v>0</v>
      </c>
      <c r="K499" s="216" t="s">
        <v>184</v>
      </c>
      <c r="L499" s="46"/>
      <c r="M499" s="221" t="s">
        <v>19</v>
      </c>
      <c r="N499" s="222" t="s">
        <v>42</v>
      </c>
      <c r="O499" s="86"/>
      <c r="P499" s="223">
        <f>O499*H499</f>
        <v>0</v>
      </c>
      <c r="Q499" s="223">
        <v>0.0195</v>
      </c>
      <c r="R499" s="223">
        <f>Q499*H499</f>
        <v>0.58909500000000004</v>
      </c>
      <c r="S499" s="223">
        <v>0</v>
      </c>
      <c r="T499" s="224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5" t="s">
        <v>185</v>
      </c>
      <c r="AT499" s="225" t="s">
        <v>180</v>
      </c>
      <c r="AU499" s="225" t="s">
        <v>81</v>
      </c>
      <c r="AY499" s="19" t="s">
        <v>178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9" t="s">
        <v>79</v>
      </c>
      <c r="BK499" s="226">
        <f>ROUND(I499*H499,2)</f>
        <v>0</v>
      </c>
      <c r="BL499" s="19" t="s">
        <v>185</v>
      </c>
      <c r="BM499" s="225" t="s">
        <v>839</v>
      </c>
    </row>
    <row r="500" s="2" customFormat="1">
      <c r="A500" s="40"/>
      <c r="B500" s="41"/>
      <c r="C500" s="42"/>
      <c r="D500" s="227" t="s">
        <v>187</v>
      </c>
      <c r="E500" s="42"/>
      <c r="F500" s="228" t="s">
        <v>840</v>
      </c>
      <c r="G500" s="42"/>
      <c r="H500" s="42"/>
      <c r="I500" s="229"/>
      <c r="J500" s="42"/>
      <c r="K500" s="42"/>
      <c r="L500" s="46"/>
      <c r="M500" s="230"/>
      <c r="N500" s="231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187</v>
      </c>
      <c r="AU500" s="19" t="s">
        <v>81</v>
      </c>
    </row>
    <row r="501" s="13" customFormat="1">
      <c r="A501" s="13"/>
      <c r="B501" s="232"/>
      <c r="C501" s="233"/>
      <c r="D501" s="234" t="s">
        <v>189</v>
      </c>
      <c r="E501" s="235" t="s">
        <v>19</v>
      </c>
      <c r="F501" s="236" t="s">
        <v>815</v>
      </c>
      <c r="G501" s="233"/>
      <c r="H501" s="237">
        <v>30.210000000000001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189</v>
      </c>
      <c r="AU501" s="243" t="s">
        <v>81</v>
      </c>
      <c r="AV501" s="13" t="s">
        <v>81</v>
      </c>
      <c r="AW501" s="13" t="s">
        <v>33</v>
      </c>
      <c r="AX501" s="13" t="s">
        <v>79</v>
      </c>
      <c r="AY501" s="243" t="s">
        <v>178</v>
      </c>
    </row>
    <row r="502" s="2" customFormat="1" ht="24.15" customHeight="1">
      <c r="A502" s="40"/>
      <c r="B502" s="41"/>
      <c r="C502" s="214" t="s">
        <v>841</v>
      </c>
      <c r="D502" s="214" t="s">
        <v>180</v>
      </c>
      <c r="E502" s="215" t="s">
        <v>842</v>
      </c>
      <c r="F502" s="216" t="s">
        <v>843</v>
      </c>
      <c r="G502" s="217" t="s">
        <v>183</v>
      </c>
      <c r="H502" s="218">
        <v>30.210000000000001</v>
      </c>
      <c r="I502" s="219"/>
      <c r="J502" s="220">
        <f>ROUND(I502*H502,2)</f>
        <v>0</v>
      </c>
      <c r="K502" s="216" t="s">
        <v>184</v>
      </c>
      <c r="L502" s="46"/>
      <c r="M502" s="221" t="s">
        <v>19</v>
      </c>
      <c r="N502" s="222" t="s">
        <v>42</v>
      </c>
      <c r="O502" s="86"/>
      <c r="P502" s="223">
        <f>O502*H502</f>
        <v>0</v>
      </c>
      <c r="Q502" s="223">
        <v>0.0019</v>
      </c>
      <c r="R502" s="223">
        <f>Q502*H502</f>
        <v>0.057398999999999999</v>
      </c>
      <c r="S502" s="223">
        <v>0</v>
      </c>
      <c r="T502" s="224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5" t="s">
        <v>185</v>
      </c>
      <c r="AT502" s="225" t="s">
        <v>180</v>
      </c>
      <c r="AU502" s="225" t="s">
        <v>81</v>
      </c>
      <c r="AY502" s="19" t="s">
        <v>178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9" t="s">
        <v>79</v>
      </c>
      <c r="BK502" s="226">
        <f>ROUND(I502*H502,2)</f>
        <v>0</v>
      </c>
      <c r="BL502" s="19" t="s">
        <v>185</v>
      </c>
      <c r="BM502" s="225" t="s">
        <v>844</v>
      </c>
    </row>
    <row r="503" s="2" customFormat="1">
      <c r="A503" s="40"/>
      <c r="B503" s="41"/>
      <c r="C503" s="42"/>
      <c r="D503" s="227" t="s">
        <v>187</v>
      </c>
      <c r="E503" s="42"/>
      <c r="F503" s="228" t="s">
        <v>845</v>
      </c>
      <c r="G503" s="42"/>
      <c r="H503" s="42"/>
      <c r="I503" s="229"/>
      <c r="J503" s="42"/>
      <c r="K503" s="42"/>
      <c r="L503" s="46"/>
      <c r="M503" s="230"/>
      <c r="N503" s="231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187</v>
      </c>
      <c r="AU503" s="19" t="s">
        <v>81</v>
      </c>
    </row>
    <row r="504" s="13" customFormat="1">
      <c r="A504" s="13"/>
      <c r="B504" s="232"/>
      <c r="C504" s="233"/>
      <c r="D504" s="234" t="s">
        <v>189</v>
      </c>
      <c r="E504" s="235" t="s">
        <v>19</v>
      </c>
      <c r="F504" s="236" t="s">
        <v>815</v>
      </c>
      <c r="G504" s="233"/>
      <c r="H504" s="237">
        <v>30.210000000000001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189</v>
      </c>
      <c r="AU504" s="243" t="s">
        <v>81</v>
      </c>
      <c r="AV504" s="13" t="s">
        <v>81</v>
      </c>
      <c r="AW504" s="13" t="s">
        <v>33</v>
      </c>
      <c r="AX504" s="13" t="s">
        <v>79</v>
      </c>
      <c r="AY504" s="243" t="s">
        <v>178</v>
      </c>
    </row>
    <row r="505" s="2" customFormat="1" ht="16.5" customHeight="1">
      <c r="A505" s="40"/>
      <c r="B505" s="41"/>
      <c r="C505" s="214" t="s">
        <v>846</v>
      </c>
      <c r="D505" s="214" t="s">
        <v>180</v>
      </c>
      <c r="E505" s="215" t="s">
        <v>847</v>
      </c>
      <c r="F505" s="216" t="s">
        <v>848</v>
      </c>
      <c r="G505" s="217" t="s">
        <v>183</v>
      </c>
      <c r="H505" s="218">
        <v>330.04300000000001</v>
      </c>
      <c r="I505" s="219"/>
      <c r="J505" s="220">
        <f>ROUND(I505*H505,2)</f>
        <v>0</v>
      </c>
      <c r="K505" s="216" t="s">
        <v>184</v>
      </c>
      <c r="L505" s="46"/>
      <c r="M505" s="221" t="s">
        <v>19</v>
      </c>
      <c r="N505" s="222" t="s">
        <v>42</v>
      </c>
      <c r="O505" s="86"/>
      <c r="P505" s="223">
        <f>O505*H505</f>
        <v>0</v>
      </c>
      <c r="Q505" s="223">
        <v>0.00025999999999999998</v>
      </c>
      <c r="R505" s="223">
        <f>Q505*H505</f>
        <v>0.085811180000000001</v>
      </c>
      <c r="S505" s="223">
        <v>0</v>
      </c>
      <c r="T505" s="224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5" t="s">
        <v>185</v>
      </c>
      <c r="AT505" s="225" t="s">
        <v>180</v>
      </c>
      <c r="AU505" s="225" t="s">
        <v>81</v>
      </c>
      <c r="AY505" s="19" t="s">
        <v>178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9" t="s">
        <v>79</v>
      </c>
      <c r="BK505" s="226">
        <f>ROUND(I505*H505,2)</f>
        <v>0</v>
      </c>
      <c r="BL505" s="19" t="s">
        <v>185</v>
      </c>
      <c r="BM505" s="225" t="s">
        <v>849</v>
      </c>
    </row>
    <row r="506" s="2" customFormat="1">
      <c r="A506" s="40"/>
      <c r="B506" s="41"/>
      <c r="C506" s="42"/>
      <c r="D506" s="227" t="s">
        <v>187</v>
      </c>
      <c r="E506" s="42"/>
      <c r="F506" s="228" t="s">
        <v>850</v>
      </c>
      <c r="G506" s="42"/>
      <c r="H506" s="42"/>
      <c r="I506" s="229"/>
      <c r="J506" s="42"/>
      <c r="K506" s="42"/>
      <c r="L506" s="46"/>
      <c r="M506" s="230"/>
      <c r="N506" s="231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187</v>
      </c>
      <c r="AU506" s="19" t="s">
        <v>81</v>
      </c>
    </row>
    <row r="507" s="13" customFormat="1">
      <c r="A507" s="13"/>
      <c r="B507" s="232"/>
      <c r="C507" s="233"/>
      <c r="D507" s="234" t="s">
        <v>189</v>
      </c>
      <c r="E507" s="235" t="s">
        <v>19</v>
      </c>
      <c r="F507" s="236" t="s">
        <v>851</v>
      </c>
      <c r="G507" s="233"/>
      <c r="H507" s="237">
        <v>330.04300000000001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189</v>
      </c>
      <c r="AU507" s="243" t="s">
        <v>81</v>
      </c>
      <c r="AV507" s="13" t="s">
        <v>81</v>
      </c>
      <c r="AW507" s="13" t="s">
        <v>33</v>
      </c>
      <c r="AX507" s="13" t="s">
        <v>79</v>
      </c>
      <c r="AY507" s="243" t="s">
        <v>178</v>
      </c>
    </row>
    <row r="508" s="2" customFormat="1" ht="21.75" customHeight="1">
      <c r="A508" s="40"/>
      <c r="B508" s="41"/>
      <c r="C508" s="214" t="s">
        <v>852</v>
      </c>
      <c r="D508" s="214" t="s">
        <v>180</v>
      </c>
      <c r="E508" s="215" t="s">
        <v>853</v>
      </c>
      <c r="F508" s="216" t="s">
        <v>854</v>
      </c>
      <c r="G508" s="217" t="s">
        <v>183</v>
      </c>
      <c r="H508" s="218">
        <v>90.143000000000001</v>
      </c>
      <c r="I508" s="219"/>
      <c r="J508" s="220">
        <f>ROUND(I508*H508,2)</f>
        <v>0</v>
      </c>
      <c r="K508" s="216" t="s">
        <v>184</v>
      </c>
      <c r="L508" s="46"/>
      <c r="M508" s="221" t="s">
        <v>19</v>
      </c>
      <c r="N508" s="222" t="s">
        <v>42</v>
      </c>
      <c r="O508" s="86"/>
      <c r="P508" s="223">
        <f>O508*H508</f>
        <v>0</v>
      </c>
      <c r="Q508" s="223">
        <v>0.0043800000000000002</v>
      </c>
      <c r="R508" s="223">
        <f>Q508*H508</f>
        <v>0.39482634</v>
      </c>
      <c r="S508" s="223">
        <v>0</v>
      </c>
      <c r="T508" s="224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25" t="s">
        <v>185</v>
      </c>
      <c r="AT508" s="225" t="s">
        <v>180</v>
      </c>
      <c r="AU508" s="225" t="s">
        <v>81</v>
      </c>
      <c r="AY508" s="19" t="s">
        <v>178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9" t="s">
        <v>79</v>
      </c>
      <c r="BK508" s="226">
        <f>ROUND(I508*H508,2)</f>
        <v>0</v>
      </c>
      <c r="BL508" s="19" t="s">
        <v>185</v>
      </c>
      <c r="BM508" s="225" t="s">
        <v>855</v>
      </c>
    </row>
    <row r="509" s="2" customFormat="1">
      <c r="A509" s="40"/>
      <c r="B509" s="41"/>
      <c r="C509" s="42"/>
      <c r="D509" s="227" t="s">
        <v>187</v>
      </c>
      <c r="E509" s="42"/>
      <c r="F509" s="228" t="s">
        <v>856</v>
      </c>
      <c r="G509" s="42"/>
      <c r="H509" s="42"/>
      <c r="I509" s="229"/>
      <c r="J509" s="42"/>
      <c r="K509" s="42"/>
      <c r="L509" s="46"/>
      <c r="M509" s="230"/>
      <c r="N509" s="231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187</v>
      </c>
      <c r="AU509" s="19" t="s">
        <v>81</v>
      </c>
    </row>
    <row r="510" s="13" customFormat="1">
      <c r="A510" s="13"/>
      <c r="B510" s="232"/>
      <c r="C510" s="233"/>
      <c r="D510" s="234" t="s">
        <v>189</v>
      </c>
      <c r="E510" s="235" t="s">
        <v>19</v>
      </c>
      <c r="F510" s="236" t="s">
        <v>857</v>
      </c>
      <c r="G510" s="233"/>
      <c r="H510" s="237">
        <v>44.198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189</v>
      </c>
      <c r="AU510" s="243" t="s">
        <v>81</v>
      </c>
      <c r="AV510" s="13" t="s">
        <v>81</v>
      </c>
      <c r="AW510" s="13" t="s">
        <v>33</v>
      </c>
      <c r="AX510" s="13" t="s">
        <v>71</v>
      </c>
      <c r="AY510" s="243" t="s">
        <v>178</v>
      </c>
    </row>
    <row r="511" s="13" customFormat="1">
      <c r="A511" s="13"/>
      <c r="B511" s="232"/>
      <c r="C511" s="233"/>
      <c r="D511" s="234" t="s">
        <v>189</v>
      </c>
      <c r="E511" s="235" t="s">
        <v>19</v>
      </c>
      <c r="F511" s="236" t="s">
        <v>858</v>
      </c>
      <c r="G511" s="233"/>
      <c r="H511" s="237">
        <v>17.460000000000001</v>
      </c>
      <c r="I511" s="238"/>
      <c r="J511" s="233"/>
      <c r="K511" s="233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189</v>
      </c>
      <c r="AU511" s="243" t="s">
        <v>81</v>
      </c>
      <c r="AV511" s="13" t="s">
        <v>81</v>
      </c>
      <c r="AW511" s="13" t="s">
        <v>33</v>
      </c>
      <c r="AX511" s="13" t="s">
        <v>71</v>
      </c>
      <c r="AY511" s="243" t="s">
        <v>178</v>
      </c>
    </row>
    <row r="512" s="13" customFormat="1">
      <c r="A512" s="13"/>
      <c r="B512" s="232"/>
      <c r="C512" s="233"/>
      <c r="D512" s="234" t="s">
        <v>189</v>
      </c>
      <c r="E512" s="235" t="s">
        <v>19</v>
      </c>
      <c r="F512" s="236" t="s">
        <v>859</v>
      </c>
      <c r="G512" s="233"/>
      <c r="H512" s="237">
        <v>28.484999999999999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189</v>
      </c>
      <c r="AU512" s="243" t="s">
        <v>81</v>
      </c>
      <c r="AV512" s="13" t="s">
        <v>81</v>
      </c>
      <c r="AW512" s="13" t="s">
        <v>33</v>
      </c>
      <c r="AX512" s="13" t="s">
        <v>71</v>
      </c>
      <c r="AY512" s="243" t="s">
        <v>178</v>
      </c>
    </row>
    <row r="513" s="14" customFormat="1">
      <c r="A513" s="14"/>
      <c r="B513" s="244"/>
      <c r="C513" s="245"/>
      <c r="D513" s="234" t="s">
        <v>189</v>
      </c>
      <c r="E513" s="246" t="s">
        <v>19</v>
      </c>
      <c r="F513" s="247" t="s">
        <v>214</v>
      </c>
      <c r="G513" s="245"/>
      <c r="H513" s="248">
        <v>90.143000000000001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189</v>
      </c>
      <c r="AU513" s="254" t="s">
        <v>81</v>
      </c>
      <c r="AV513" s="14" t="s">
        <v>185</v>
      </c>
      <c r="AW513" s="14" t="s">
        <v>33</v>
      </c>
      <c r="AX513" s="14" t="s">
        <v>79</v>
      </c>
      <c r="AY513" s="254" t="s">
        <v>178</v>
      </c>
    </row>
    <row r="514" s="2" customFormat="1" ht="24.15" customHeight="1">
      <c r="A514" s="40"/>
      <c r="B514" s="41"/>
      <c r="C514" s="214" t="s">
        <v>860</v>
      </c>
      <c r="D514" s="214" t="s">
        <v>180</v>
      </c>
      <c r="E514" s="215" t="s">
        <v>861</v>
      </c>
      <c r="F514" s="216" t="s">
        <v>862</v>
      </c>
      <c r="G514" s="217" t="s">
        <v>275</v>
      </c>
      <c r="H514" s="218">
        <v>77.689999999999998</v>
      </c>
      <c r="I514" s="219"/>
      <c r="J514" s="220">
        <f>ROUND(I514*H514,2)</f>
        <v>0</v>
      </c>
      <c r="K514" s="216" t="s">
        <v>184</v>
      </c>
      <c r="L514" s="46"/>
      <c r="M514" s="221" t="s">
        <v>19</v>
      </c>
      <c r="N514" s="222" t="s">
        <v>42</v>
      </c>
      <c r="O514" s="86"/>
      <c r="P514" s="223">
        <f>O514*H514</f>
        <v>0</v>
      </c>
      <c r="Q514" s="223">
        <v>0</v>
      </c>
      <c r="R514" s="223">
        <f>Q514*H514</f>
        <v>0</v>
      </c>
      <c r="S514" s="223">
        <v>0</v>
      </c>
      <c r="T514" s="224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5" t="s">
        <v>185</v>
      </c>
      <c r="AT514" s="225" t="s">
        <v>180</v>
      </c>
      <c r="AU514" s="225" t="s">
        <v>81</v>
      </c>
      <c r="AY514" s="19" t="s">
        <v>178</v>
      </c>
      <c r="BE514" s="226">
        <f>IF(N514="základní",J514,0)</f>
        <v>0</v>
      </c>
      <c r="BF514" s="226">
        <f>IF(N514="snížená",J514,0)</f>
        <v>0</v>
      </c>
      <c r="BG514" s="226">
        <f>IF(N514="zákl. přenesená",J514,0)</f>
        <v>0</v>
      </c>
      <c r="BH514" s="226">
        <f>IF(N514="sníž. přenesená",J514,0)</f>
        <v>0</v>
      </c>
      <c r="BI514" s="226">
        <f>IF(N514="nulová",J514,0)</f>
        <v>0</v>
      </c>
      <c r="BJ514" s="19" t="s">
        <v>79</v>
      </c>
      <c r="BK514" s="226">
        <f>ROUND(I514*H514,2)</f>
        <v>0</v>
      </c>
      <c r="BL514" s="19" t="s">
        <v>185</v>
      </c>
      <c r="BM514" s="225" t="s">
        <v>863</v>
      </c>
    </row>
    <row r="515" s="2" customFormat="1">
      <c r="A515" s="40"/>
      <c r="B515" s="41"/>
      <c r="C515" s="42"/>
      <c r="D515" s="227" t="s">
        <v>187</v>
      </c>
      <c r="E515" s="42"/>
      <c r="F515" s="228" t="s">
        <v>864</v>
      </c>
      <c r="G515" s="42"/>
      <c r="H515" s="42"/>
      <c r="I515" s="229"/>
      <c r="J515" s="42"/>
      <c r="K515" s="42"/>
      <c r="L515" s="46"/>
      <c r="M515" s="230"/>
      <c r="N515" s="231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187</v>
      </c>
      <c r="AU515" s="19" t="s">
        <v>81</v>
      </c>
    </row>
    <row r="516" s="15" customFormat="1">
      <c r="A516" s="15"/>
      <c r="B516" s="255"/>
      <c r="C516" s="256"/>
      <c r="D516" s="234" t="s">
        <v>189</v>
      </c>
      <c r="E516" s="257" t="s">
        <v>19</v>
      </c>
      <c r="F516" s="258" t="s">
        <v>865</v>
      </c>
      <c r="G516" s="256"/>
      <c r="H516" s="257" t="s">
        <v>19</v>
      </c>
      <c r="I516" s="259"/>
      <c r="J516" s="256"/>
      <c r="K516" s="256"/>
      <c r="L516" s="260"/>
      <c r="M516" s="261"/>
      <c r="N516" s="262"/>
      <c r="O516" s="262"/>
      <c r="P516" s="262"/>
      <c r="Q516" s="262"/>
      <c r="R516" s="262"/>
      <c r="S516" s="262"/>
      <c r="T516" s="263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4" t="s">
        <v>189</v>
      </c>
      <c r="AU516" s="264" t="s">
        <v>81</v>
      </c>
      <c r="AV516" s="15" t="s">
        <v>79</v>
      </c>
      <c r="AW516" s="15" t="s">
        <v>33</v>
      </c>
      <c r="AX516" s="15" t="s">
        <v>71</v>
      </c>
      <c r="AY516" s="264" t="s">
        <v>178</v>
      </c>
    </row>
    <row r="517" s="13" customFormat="1">
      <c r="A517" s="13"/>
      <c r="B517" s="232"/>
      <c r="C517" s="233"/>
      <c r="D517" s="234" t="s">
        <v>189</v>
      </c>
      <c r="E517" s="235" t="s">
        <v>19</v>
      </c>
      <c r="F517" s="236" t="s">
        <v>866</v>
      </c>
      <c r="G517" s="233"/>
      <c r="H517" s="237">
        <v>63.140000000000001</v>
      </c>
      <c r="I517" s="238"/>
      <c r="J517" s="233"/>
      <c r="K517" s="233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189</v>
      </c>
      <c r="AU517" s="243" t="s">
        <v>81</v>
      </c>
      <c r="AV517" s="13" t="s">
        <v>81</v>
      </c>
      <c r="AW517" s="13" t="s">
        <v>33</v>
      </c>
      <c r="AX517" s="13" t="s">
        <v>71</v>
      </c>
      <c r="AY517" s="243" t="s">
        <v>178</v>
      </c>
    </row>
    <row r="518" s="13" customFormat="1">
      <c r="A518" s="13"/>
      <c r="B518" s="232"/>
      <c r="C518" s="233"/>
      <c r="D518" s="234" t="s">
        <v>189</v>
      </c>
      <c r="E518" s="235" t="s">
        <v>19</v>
      </c>
      <c r="F518" s="236" t="s">
        <v>867</v>
      </c>
      <c r="G518" s="233"/>
      <c r="H518" s="237">
        <v>14.550000000000001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189</v>
      </c>
      <c r="AU518" s="243" t="s">
        <v>81</v>
      </c>
      <c r="AV518" s="13" t="s">
        <v>81</v>
      </c>
      <c r="AW518" s="13" t="s">
        <v>33</v>
      </c>
      <c r="AX518" s="13" t="s">
        <v>71</v>
      </c>
      <c r="AY518" s="243" t="s">
        <v>178</v>
      </c>
    </row>
    <row r="519" s="14" customFormat="1">
      <c r="A519" s="14"/>
      <c r="B519" s="244"/>
      <c r="C519" s="245"/>
      <c r="D519" s="234" t="s">
        <v>189</v>
      </c>
      <c r="E519" s="246" t="s">
        <v>19</v>
      </c>
      <c r="F519" s="247" t="s">
        <v>214</v>
      </c>
      <c r="G519" s="245"/>
      <c r="H519" s="248">
        <v>77.689999999999998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189</v>
      </c>
      <c r="AU519" s="254" t="s">
        <v>81</v>
      </c>
      <c r="AV519" s="14" t="s">
        <v>185</v>
      </c>
      <c r="AW519" s="14" t="s">
        <v>33</v>
      </c>
      <c r="AX519" s="14" t="s">
        <v>79</v>
      </c>
      <c r="AY519" s="254" t="s">
        <v>178</v>
      </c>
    </row>
    <row r="520" s="2" customFormat="1" ht="16.5" customHeight="1">
      <c r="A520" s="40"/>
      <c r="B520" s="41"/>
      <c r="C520" s="265" t="s">
        <v>868</v>
      </c>
      <c r="D520" s="265" t="s">
        <v>430</v>
      </c>
      <c r="E520" s="266" t="s">
        <v>869</v>
      </c>
      <c r="F520" s="267" t="s">
        <v>870</v>
      </c>
      <c r="G520" s="268" t="s">
        <v>275</v>
      </c>
      <c r="H520" s="269">
        <v>81.575000000000003</v>
      </c>
      <c r="I520" s="270"/>
      <c r="J520" s="271">
        <f>ROUND(I520*H520,2)</f>
        <v>0</v>
      </c>
      <c r="K520" s="267" t="s">
        <v>184</v>
      </c>
      <c r="L520" s="272"/>
      <c r="M520" s="273" t="s">
        <v>19</v>
      </c>
      <c r="N520" s="274" t="s">
        <v>42</v>
      </c>
      <c r="O520" s="86"/>
      <c r="P520" s="223">
        <f>O520*H520</f>
        <v>0</v>
      </c>
      <c r="Q520" s="223">
        <v>0.00010000000000000001</v>
      </c>
      <c r="R520" s="223">
        <f>Q520*H520</f>
        <v>0.0081574999999999998</v>
      </c>
      <c r="S520" s="223">
        <v>0</v>
      </c>
      <c r="T520" s="224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25" t="s">
        <v>232</v>
      </c>
      <c r="AT520" s="225" t="s">
        <v>430</v>
      </c>
      <c r="AU520" s="225" t="s">
        <v>81</v>
      </c>
      <c r="AY520" s="19" t="s">
        <v>178</v>
      </c>
      <c r="BE520" s="226">
        <f>IF(N520="základní",J520,0)</f>
        <v>0</v>
      </c>
      <c r="BF520" s="226">
        <f>IF(N520="snížená",J520,0)</f>
        <v>0</v>
      </c>
      <c r="BG520" s="226">
        <f>IF(N520="zákl. přenesená",J520,0)</f>
        <v>0</v>
      </c>
      <c r="BH520" s="226">
        <f>IF(N520="sníž. přenesená",J520,0)</f>
        <v>0</v>
      </c>
      <c r="BI520" s="226">
        <f>IF(N520="nulová",J520,0)</f>
        <v>0</v>
      </c>
      <c r="BJ520" s="19" t="s">
        <v>79</v>
      </c>
      <c r="BK520" s="226">
        <f>ROUND(I520*H520,2)</f>
        <v>0</v>
      </c>
      <c r="BL520" s="19" t="s">
        <v>185</v>
      </c>
      <c r="BM520" s="225" t="s">
        <v>871</v>
      </c>
    </row>
    <row r="521" s="13" customFormat="1">
      <c r="A521" s="13"/>
      <c r="B521" s="232"/>
      <c r="C521" s="233"/>
      <c r="D521" s="234" t="s">
        <v>189</v>
      </c>
      <c r="E521" s="233"/>
      <c r="F521" s="236" t="s">
        <v>872</v>
      </c>
      <c r="G521" s="233"/>
      <c r="H521" s="237">
        <v>81.575000000000003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189</v>
      </c>
      <c r="AU521" s="243" t="s">
        <v>81</v>
      </c>
      <c r="AV521" s="13" t="s">
        <v>81</v>
      </c>
      <c r="AW521" s="13" t="s">
        <v>4</v>
      </c>
      <c r="AX521" s="13" t="s">
        <v>79</v>
      </c>
      <c r="AY521" s="243" t="s">
        <v>178</v>
      </c>
    </row>
    <row r="522" s="2" customFormat="1" ht="24.15" customHeight="1">
      <c r="A522" s="40"/>
      <c r="B522" s="41"/>
      <c r="C522" s="214" t="s">
        <v>873</v>
      </c>
      <c r="D522" s="214" t="s">
        <v>180</v>
      </c>
      <c r="E522" s="215" t="s">
        <v>874</v>
      </c>
      <c r="F522" s="216" t="s">
        <v>875</v>
      </c>
      <c r="G522" s="217" t="s">
        <v>275</v>
      </c>
      <c r="H522" s="218">
        <v>111.3</v>
      </c>
      <c r="I522" s="219"/>
      <c r="J522" s="220">
        <f>ROUND(I522*H522,2)</f>
        <v>0</v>
      </c>
      <c r="K522" s="216" t="s">
        <v>184</v>
      </c>
      <c r="L522" s="46"/>
      <c r="M522" s="221" t="s">
        <v>19</v>
      </c>
      <c r="N522" s="222" t="s">
        <v>42</v>
      </c>
      <c r="O522" s="86"/>
      <c r="P522" s="223">
        <f>O522*H522</f>
        <v>0</v>
      </c>
      <c r="Q522" s="223">
        <v>0</v>
      </c>
      <c r="R522" s="223">
        <f>Q522*H522</f>
        <v>0</v>
      </c>
      <c r="S522" s="223">
        <v>0</v>
      </c>
      <c r="T522" s="224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25" t="s">
        <v>185</v>
      </c>
      <c r="AT522" s="225" t="s">
        <v>180</v>
      </c>
      <c r="AU522" s="225" t="s">
        <v>81</v>
      </c>
      <c r="AY522" s="19" t="s">
        <v>178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9" t="s">
        <v>79</v>
      </c>
      <c r="BK522" s="226">
        <f>ROUND(I522*H522,2)</f>
        <v>0</v>
      </c>
      <c r="BL522" s="19" t="s">
        <v>185</v>
      </c>
      <c r="BM522" s="225" t="s">
        <v>876</v>
      </c>
    </row>
    <row r="523" s="2" customFormat="1">
      <c r="A523" s="40"/>
      <c r="B523" s="41"/>
      <c r="C523" s="42"/>
      <c r="D523" s="227" t="s">
        <v>187</v>
      </c>
      <c r="E523" s="42"/>
      <c r="F523" s="228" t="s">
        <v>877</v>
      </c>
      <c r="G523" s="42"/>
      <c r="H523" s="42"/>
      <c r="I523" s="229"/>
      <c r="J523" s="42"/>
      <c r="K523" s="42"/>
      <c r="L523" s="46"/>
      <c r="M523" s="230"/>
      <c r="N523" s="231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187</v>
      </c>
      <c r="AU523" s="19" t="s">
        <v>81</v>
      </c>
    </row>
    <row r="524" s="13" customFormat="1">
      <c r="A524" s="13"/>
      <c r="B524" s="232"/>
      <c r="C524" s="233"/>
      <c r="D524" s="234" t="s">
        <v>189</v>
      </c>
      <c r="E524" s="235" t="s">
        <v>19</v>
      </c>
      <c r="F524" s="236" t="s">
        <v>878</v>
      </c>
      <c r="G524" s="233"/>
      <c r="H524" s="237">
        <v>27.300000000000001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189</v>
      </c>
      <c r="AU524" s="243" t="s">
        <v>81</v>
      </c>
      <c r="AV524" s="13" t="s">
        <v>81</v>
      </c>
      <c r="AW524" s="13" t="s">
        <v>33</v>
      </c>
      <c r="AX524" s="13" t="s">
        <v>71</v>
      </c>
      <c r="AY524" s="243" t="s">
        <v>178</v>
      </c>
    </row>
    <row r="525" s="13" customFormat="1">
      <c r="A525" s="13"/>
      <c r="B525" s="232"/>
      <c r="C525" s="233"/>
      <c r="D525" s="234" t="s">
        <v>189</v>
      </c>
      <c r="E525" s="235" t="s">
        <v>19</v>
      </c>
      <c r="F525" s="236" t="s">
        <v>879</v>
      </c>
      <c r="G525" s="233"/>
      <c r="H525" s="237">
        <v>84</v>
      </c>
      <c r="I525" s="238"/>
      <c r="J525" s="233"/>
      <c r="K525" s="233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189</v>
      </c>
      <c r="AU525" s="243" t="s">
        <v>81</v>
      </c>
      <c r="AV525" s="13" t="s">
        <v>81</v>
      </c>
      <c r="AW525" s="13" t="s">
        <v>33</v>
      </c>
      <c r="AX525" s="13" t="s">
        <v>71</v>
      </c>
      <c r="AY525" s="243" t="s">
        <v>178</v>
      </c>
    </row>
    <row r="526" s="14" customFormat="1">
      <c r="A526" s="14"/>
      <c r="B526" s="244"/>
      <c r="C526" s="245"/>
      <c r="D526" s="234" t="s">
        <v>189</v>
      </c>
      <c r="E526" s="246" t="s">
        <v>19</v>
      </c>
      <c r="F526" s="247" t="s">
        <v>214</v>
      </c>
      <c r="G526" s="245"/>
      <c r="H526" s="248">
        <v>111.3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4" t="s">
        <v>189</v>
      </c>
      <c r="AU526" s="254" t="s">
        <v>81</v>
      </c>
      <c r="AV526" s="14" t="s">
        <v>185</v>
      </c>
      <c r="AW526" s="14" t="s">
        <v>33</v>
      </c>
      <c r="AX526" s="14" t="s">
        <v>79</v>
      </c>
      <c r="AY526" s="254" t="s">
        <v>178</v>
      </c>
    </row>
    <row r="527" s="2" customFormat="1" ht="16.5" customHeight="1">
      <c r="A527" s="40"/>
      <c r="B527" s="41"/>
      <c r="C527" s="265" t="s">
        <v>880</v>
      </c>
      <c r="D527" s="265" t="s">
        <v>430</v>
      </c>
      <c r="E527" s="266" t="s">
        <v>881</v>
      </c>
      <c r="F527" s="267" t="s">
        <v>882</v>
      </c>
      <c r="G527" s="268" t="s">
        <v>275</v>
      </c>
      <c r="H527" s="269">
        <v>116.865</v>
      </c>
      <c r="I527" s="270"/>
      <c r="J527" s="271">
        <f>ROUND(I527*H527,2)</f>
        <v>0</v>
      </c>
      <c r="K527" s="267" t="s">
        <v>184</v>
      </c>
      <c r="L527" s="272"/>
      <c r="M527" s="273" t="s">
        <v>19</v>
      </c>
      <c r="N527" s="274" t="s">
        <v>42</v>
      </c>
      <c r="O527" s="86"/>
      <c r="P527" s="223">
        <f>O527*H527</f>
        <v>0</v>
      </c>
      <c r="Q527" s="223">
        <v>0.00010000000000000001</v>
      </c>
      <c r="R527" s="223">
        <f>Q527*H527</f>
        <v>0.011686500000000001</v>
      </c>
      <c r="S527" s="223">
        <v>0</v>
      </c>
      <c r="T527" s="224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25" t="s">
        <v>232</v>
      </c>
      <c r="AT527" s="225" t="s">
        <v>430</v>
      </c>
      <c r="AU527" s="225" t="s">
        <v>81</v>
      </c>
      <c r="AY527" s="19" t="s">
        <v>178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9" t="s">
        <v>79</v>
      </c>
      <c r="BK527" s="226">
        <f>ROUND(I527*H527,2)</f>
        <v>0</v>
      </c>
      <c r="BL527" s="19" t="s">
        <v>185</v>
      </c>
      <c r="BM527" s="225" t="s">
        <v>883</v>
      </c>
    </row>
    <row r="528" s="13" customFormat="1">
      <c r="A528" s="13"/>
      <c r="B528" s="232"/>
      <c r="C528" s="233"/>
      <c r="D528" s="234" t="s">
        <v>189</v>
      </c>
      <c r="E528" s="233"/>
      <c r="F528" s="236" t="s">
        <v>884</v>
      </c>
      <c r="G528" s="233"/>
      <c r="H528" s="237">
        <v>116.865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189</v>
      </c>
      <c r="AU528" s="243" t="s">
        <v>81</v>
      </c>
      <c r="AV528" s="13" t="s">
        <v>81</v>
      </c>
      <c r="AW528" s="13" t="s">
        <v>4</v>
      </c>
      <c r="AX528" s="13" t="s">
        <v>79</v>
      </c>
      <c r="AY528" s="243" t="s">
        <v>178</v>
      </c>
    </row>
    <row r="529" s="2" customFormat="1" ht="33" customHeight="1">
      <c r="A529" s="40"/>
      <c r="B529" s="41"/>
      <c r="C529" s="214" t="s">
        <v>885</v>
      </c>
      <c r="D529" s="214" t="s">
        <v>180</v>
      </c>
      <c r="E529" s="215" t="s">
        <v>886</v>
      </c>
      <c r="F529" s="216" t="s">
        <v>887</v>
      </c>
      <c r="G529" s="217" t="s">
        <v>275</v>
      </c>
      <c r="H529" s="218">
        <v>84</v>
      </c>
      <c r="I529" s="219"/>
      <c r="J529" s="220">
        <f>ROUND(I529*H529,2)</f>
        <v>0</v>
      </c>
      <c r="K529" s="216" t="s">
        <v>184</v>
      </c>
      <c r="L529" s="46"/>
      <c r="M529" s="221" t="s">
        <v>19</v>
      </c>
      <c r="N529" s="222" t="s">
        <v>42</v>
      </c>
      <c r="O529" s="86"/>
      <c r="P529" s="223">
        <f>O529*H529</f>
        <v>0</v>
      </c>
      <c r="Q529" s="223">
        <v>0</v>
      </c>
      <c r="R529" s="223">
        <f>Q529*H529</f>
        <v>0</v>
      </c>
      <c r="S529" s="223">
        <v>0</v>
      </c>
      <c r="T529" s="224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25" t="s">
        <v>185</v>
      </c>
      <c r="AT529" s="225" t="s">
        <v>180</v>
      </c>
      <c r="AU529" s="225" t="s">
        <v>81</v>
      </c>
      <c r="AY529" s="19" t="s">
        <v>178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19" t="s">
        <v>79</v>
      </c>
      <c r="BK529" s="226">
        <f>ROUND(I529*H529,2)</f>
        <v>0</v>
      </c>
      <c r="BL529" s="19" t="s">
        <v>185</v>
      </c>
      <c r="BM529" s="225" t="s">
        <v>888</v>
      </c>
    </row>
    <row r="530" s="2" customFormat="1">
      <c r="A530" s="40"/>
      <c r="B530" s="41"/>
      <c r="C530" s="42"/>
      <c r="D530" s="227" t="s">
        <v>187</v>
      </c>
      <c r="E530" s="42"/>
      <c r="F530" s="228" t="s">
        <v>889</v>
      </c>
      <c r="G530" s="42"/>
      <c r="H530" s="42"/>
      <c r="I530" s="229"/>
      <c r="J530" s="42"/>
      <c r="K530" s="42"/>
      <c r="L530" s="46"/>
      <c r="M530" s="230"/>
      <c r="N530" s="231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187</v>
      </c>
      <c r="AU530" s="19" t="s">
        <v>81</v>
      </c>
    </row>
    <row r="531" s="13" customFormat="1">
      <c r="A531" s="13"/>
      <c r="B531" s="232"/>
      <c r="C531" s="233"/>
      <c r="D531" s="234" t="s">
        <v>189</v>
      </c>
      <c r="E531" s="235" t="s">
        <v>19</v>
      </c>
      <c r="F531" s="236" t="s">
        <v>879</v>
      </c>
      <c r="G531" s="233"/>
      <c r="H531" s="237">
        <v>84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189</v>
      </c>
      <c r="AU531" s="243" t="s">
        <v>81</v>
      </c>
      <c r="AV531" s="13" t="s">
        <v>81</v>
      </c>
      <c r="AW531" s="13" t="s">
        <v>33</v>
      </c>
      <c r="AX531" s="13" t="s">
        <v>79</v>
      </c>
      <c r="AY531" s="243" t="s">
        <v>178</v>
      </c>
    </row>
    <row r="532" s="2" customFormat="1" ht="16.5" customHeight="1">
      <c r="A532" s="40"/>
      <c r="B532" s="41"/>
      <c r="C532" s="265" t="s">
        <v>890</v>
      </c>
      <c r="D532" s="265" t="s">
        <v>430</v>
      </c>
      <c r="E532" s="266" t="s">
        <v>891</v>
      </c>
      <c r="F532" s="267" t="s">
        <v>892</v>
      </c>
      <c r="G532" s="268" t="s">
        <v>275</v>
      </c>
      <c r="H532" s="269">
        <v>88.200000000000003</v>
      </c>
      <c r="I532" s="270"/>
      <c r="J532" s="271">
        <f>ROUND(I532*H532,2)</f>
        <v>0</v>
      </c>
      <c r="K532" s="267" t="s">
        <v>184</v>
      </c>
      <c r="L532" s="272"/>
      <c r="M532" s="273" t="s">
        <v>19</v>
      </c>
      <c r="N532" s="274" t="s">
        <v>42</v>
      </c>
      <c r="O532" s="86"/>
      <c r="P532" s="223">
        <f>O532*H532</f>
        <v>0</v>
      </c>
      <c r="Q532" s="223">
        <v>4.0000000000000003E-05</v>
      </c>
      <c r="R532" s="223">
        <f>Q532*H532</f>
        <v>0.0035280000000000003</v>
      </c>
      <c r="S532" s="223">
        <v>0</v>
      </c>
      <c r="T532" s="224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5" t="s">
        <v>232</v>
      </c>
      <c r="AT532" s="225" t="s">
        <v>430</v>
      </c>
      <c r="AU532" s="225" t="s">
        <v>81</v>
      </c>
      <c r="AY532" s="19" t="s">
        <v>178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9" t="s">
        <v>79</v>
      </c>
      <c r="BK532" s="226">
        <f>ROUND(I532*H532,2)</f>
        <v>0</v>
      </c>
      <c r="BL532" s="19" t="s">
        <v>185</v>
      </c>
      <c r="BM532" s="225" t="s">
        <v>893</v>
      </c>
    </row>
    <row r="533" s="13" customFormat="1">
      <c r="A533" s="13"/>
      <c r="B533" s="232"/>
      <c r="C533" s="233"/>
      <c r="D533" s="234" t="s">
        <v>189</v>
      </c>
      <c r="E533" s="233"/>
      <c r="F533" s="236" t="s">
        <v>894</v>
      </c>
      <c r="G533" s="233"/>
      <c r="H533" s="237">
        <v>88.200000000000003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189</v>
      </c>
      <c r="AU533" s="243" t="s">
        <v>81</v>
      </c>
      <c r="AV533" s="13" t="s">
        <v>81</v>
      </c>
      <c r="AW533" s="13" t="s">
        <v>4</v>
      </c>
      <c r="AX533" s="13" t="s">
        <v>79</v>
      </c>
      <c r="AY533" s="243" t="s">
        <v>178</v>
      </c>
    </row>
    <row r="534" s="2" customFormat="1" ht="16.5" customHeight="1">
      <c r="A534" s="40"/>
      <c r="B534" s="41"/>
      <c r="C534" s="214" t="s">
        <v>895</v>
      </c>
      <c r="D534" s="214" t="s">
        <v>180</v>
      </c>
      <c r="E534" s="215" t="s">
        <v>896</v>
      </c>
      <c r="F534" s="216" t="s">
        <v>897</v>
      </c>
      <c r="G534" s="217" t="s">
        <v>183</v>
      </c>
      <c r="H534" s="218">
        <v>254.94399999999999</v>
      </c>
      <c r="I534" s="219"/>
      <c r="J534" s="220">
        <f>ROUND(I534*H534,2)</f>
        <v>0</v>
      </c>
      <c r="K534" s="216" t="s">
        <v>184</v>
      </c>
      <c r="L534" s="46"/>
      <c r="M534" s="221" t="s">
        <v>19</v>
      </c>
      <c r="N534" s="222" t="s">
        <v>42</v>
      </c>
      <c r="O534" s="86"/>
      <c r="P534" s="223">
        <f>O534*H534</f>
        <v>0</v>
      </c>
      <c r="Q534" s="223">
        <v>0.00022000000000000001</v>
      </c>
      <c r="R534" s="223">
        <f>Q534*H534</f>
        <v>0.056087680000000001</v>
      </c>
      <c r="S534" s="223">
        <v>0</v>
      </c>
      <c r="T534" s="224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25" t="s">
        <v>185</v>
      </c>
      <c r="AT534" s="225" t="s">
        <v>180</v>
      </c>
      <c r="AU534" s="225" t="s">
        <v>81</v>
      </c>
      <c r="AY534" s="19" t="s">
        <v>178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9" t="s">
        <v>79</v>
      </c>
      <c r="BK534" s="226">
        <f>ROUND(I534*H534,2)</f>
        <v>0</v>
      </c>
      <c r="BL534" s="19" t="s">
        <v>185</v>
      </c>
      <c r="BM534" s="225" t="s">
        <v>898</v>
      </c>
    </row>
    <row r="535" s="2" customFormat="1">
      <c r="A535" s="40"/>
      <c r="B535" s="41"/>
      <c r="C535" s="42"/>
      <c r="D535" s="227" t="s">
        <v>187</v>
      </c>
      <c r="E535" s="42"/>
      <c r="F535" s="228" t="s">
        <v>899</v>
      </c>
      <c r="G535" s="42"/>
      <c r="H535" s="42"/>
      <c r="I535" s="229"/>
      <c r="J535" s="42"/>
      <c r="K535" s="42"/>
      <c r="L535" s="46"/>
      <c r="M535" s="230"/>
      <c r="N535" s="231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187</v>
      </c>
      <c r="AU535" s="19" t="s">
        <v>81</v>
      </c>
    </row>
    <row r="536" s="13" customFormat="1">
      <c r="A536" s="13"/>
      <c r="B536" s="232"/>
      <c r="C536" s="233"/>
      <c r="D536" s="234" t="s">
        <v>189</v>
      </c>
      <c r="E536" s="235" t="s">
        <v>19</v>
      </c>
      <c r="F536" s="236" t="s">
        <v>900</v>
      </c>
      <c r="G536" s="233"/>
      <c r="H536" s="237">
        <v>30.359999999999999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189</v>
      </c>
      <c r="AU536" s="243" t="s">
        <v>81</v>
      </c>
      <c r="AV536" s="13" t="s">
        <v>81</v>
      </c>
      <c r="AW536" s="13" t="s">
        <v>33</v>
      </c>
      <c r="AX536" s="13" t="s">
        <v>71</v>
      </c>
      <c r="AY536" s="243" t="s">
        <v>178</v>
      </c>
    </row>
    <row r="537" s="15" customFormat="1">
      <c r="A537" s="15"/>
      <c r="B537" s="255"/>
      <c r="C537" s="256"/>
      <c r="D537" s="234" t="s">
        <v>189</v>
      </c>
      <c r="E537" s="257" t="s">
        <v>19</v>
      </c>
      <c r="F537" s="258" t="s">
        <v>901</v>
      </c>
      <c r="G537" s="256"/>
      <c r="H537" s="257" t="s">
        <v>19</v>
      </c>
      <c r="I537" s="259"/>
      <c r="J537" s="256"/>
      <c r="K537" s="256"/>
      <c r="L537" s="260"/>
      <c r="M537" s="261"/>
      <c r="N537" s="262"/>
      <c r="O537" s="262"/>
      <c r="P537" s="262"/>
      <c r="Q537" s="262"/>
      <c r="R537" s="262"/>
      <c r="S537" s="262"/>
      <c r="T537" s="263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4" t="s">
        <v>189</v>
      </c>
      <c r="AU537" s="264" t="s">
        <v>81</v>
      </c>
      <c r="AV537" s="15" t="s">
        <v>79</v>
      </c>
      <c r="AW537" s="15" t="s">
        <v>33</v>
      </c>
      <c r="AX537" s="15" t="s">
        <v>71</v>
      </c>
      <c r="AY537" s="264" t="s">
        <v>178</v>
      </c>
    </row>
    <row r="538" s="13" customFormat="1">
      <c r="A538" s="13"/>
      <c r="B538" s="232"/>
      <c r="C538" s="233"/>
      <c r="D538" s="234" t="s">
        <v>189</v>
      </c>
      <c r="E538" s="235" t="s">
        <v>19</v>
      </c>
      <c r="F538" s="236" t="s">
        <v>902</v>
      </c>
      <c r="G538" s="233"/>
      <c r="H538" s="237">
        <v>74.989999999999995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189</v>
      </c>
      <c r="AU538" s="243" t="s">
        <v>81</v>
      </c>
      <c r="AV538" s="13" t="s">
        <v>81</v>
      </c>
      <c r="AW538" s="13" t="s">
        <v>33</v>
      </c>
      <c r="AX538" s="13" t="s">
        <v>71</v>
      </c>
      <c r="AY538" s="243" t="s">
        <v>178</v>
      </c>
    </row>
    <row r="539" s="13" customFormat="1">
      <c r="A539" s="13"/>
      <c r="B539" s="232"/>
      <c r="C539" s="233"/>
      <c r="D539" s="234" t="s">
        <v>189</v>
      </c>
      <c r="E539" s="235" t="s">
        <v>19</v>
      </c>
      <c r="F539" s="236" t="s">
        <v>903</v>
      </c>
      <c r="G539" s="233"/>
      <c r="H539" s="237">
        <v>62.195999999999998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189</v>
      </c>
      <c r="AU539" s="243" t="s">
        <v>81</v>
      </c>
      <c r="AV539" s="13" t="s">
        <v>81</v>
      </c>
      <c r="AW539" s="13" t="s">
        <v>33</v>
      </c>
      <c r="AX539" s="13" t="s">
        <v>71</v>
      </c>
      <c r="AY539" s="243" t="s">
        <v>178</v>
      </c>
    </row>
    <row r="540" s="13" customFormat="1">
      <c r="A540" s="13"/>
      <c r="B540" s="232"/>
      <c r="C540" s="233"/>
      <c r="D540" s="234" t="s">
        <v>189</v>
      </c>
      <c r="E540" s="235" t="s">
        <v>19</v>
      </c>
      <c r="F540" s="236" t="s">
        <v>904</v>
      </c>
      <c r="G540" s="233"/>
      <c r="H540" s="237">
        <v>60.747999999999998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189</v>
      </c>
      <c r="AU540" s="243" t="s">
        <v>81</v>
      </c>
      <c r="AV540" s="13" t="s">
        <v>81</v>
      </c>
      <c r="AW540" s="13" t="s">
        <v>33</v>
      </c>
      <c r="AX540" s="13" t="s">
        <v>71</v>
      </c>
      <c r="AY540" s="243" t="s">
        <v>178</v>
      </c>
    </row>
    <row r="541" s="13" customFormat="1">
      <c r="A541" s="13"/>
      <c r="B541" s="232"/>
      <c r="C541" s="233"/>
      <c r="D541" s="234" t="s">
        <v>189</v>
      </c>
      <c r="E541" s="235" t="s">
        <v>19</v>
      </c>
      <c r="F541" s="236" t="s">
        <v>905</v>
      </c>
      <c r="G541" s="233"/>
      <c r="H541" s="237">
        <v>53.25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189</v>
      </c>
      <c r="AU541" s="243" t="s">
        <v>81</v>
      </c>
      <c r="AV541" s="13" t="s">
        <v>81</v>
      </c>
      <c r="AW541" s="13" t="s">
        <v>33</v>
      </c>
      <c r="AX541" s="13" t="s">
        <v>71</v>
      </c>
      <c r="AY541" s="243" t="s">
        <v>178</v>
      </c>
    </row>
    <row r="542" s="13" customFormat="1">
      <c r="A542" s="13"/>
      <c r="B542" s="232"/>
      <c r="C542" s="233"/>
      <c r="D542" s="234" t="s">
        <v>189</v>
      </c>
      <c r="E542" s="235" t="s">
        <v>19</v>
      </c>
      <c r="F542" s="236" t="s">
        <v>906</v>
      </c>
      <c r="G542" s="233"/>
      <c r="H542" s="237">
        <v>-47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189</v>
      </c>
      <c r="AU542" s="243" t="s">
        <v>81</v>
      </c>
      <c r="AV542" s="13" t="s">
        <v>81</v>
      </c>
      <c r="AW542" s="13" t="s">
        <v>33</v>
      </c>
      <c r="AX542" s="13" t="s">
        <v>71</v>
      </c>
      <c r="AY542" s="243" t="s">
        <v>178</v>
      </c>
    </row>
    <row r="543" s="13" customFormat="1">
      <c r="A543" s="13"/>
      <c r="B543" s="232"/>
      <c r="C543" s="233"/>
      <c r="D543" s="234" t="s">
        <v>189</v>
      </c>
      <c r="E543" s="235" t="s">
        <v>19</v>
      </c>
      <c r="F543" s="236" t="s">
        <v>907</v>
      </c>
      <c r="G543" s="233"/>
      <c r="H543" s="237">
        <v>20.399999999999999</v>
      </c>
      <c r="I543" s="238"/>
      <c r="J543" s="233"/>
      <c r="K543" s="233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189</v>
      </c>
      <c r="AU543" s="243" t="s">
        <v>81</v>
      </c>
      <c r="AV543" s="13" t="s">
        <v>81</v>
      </c>
      <c r="AW543" s="13" t="s">
        <v>33</v>
      </c>
      <c r="AX543" s="13" t="s">
        <v>71</v>
      </c>
      <c r="AY543" s="243" t="s">
        <v>178</v>
      </c>
    </row>
    <row r="544" s="14" customFormat="1">
      <c r="A544" s="14"/>
      <c r="B544" s="244"/>
      <c r="C544" s="245"/>
      <c r="D544" s="234" t="s">
        <v>189</v>
      </c>
      <c r="E544" s="246" t="s">
        <v>19</v>
      </c>
      <c r="F544" s="247" t="s">
        <v>214</v>
      </c>
      <c r="G544" s="245"/>
      <c r="H544" s="248">
        <v>254.94399999999999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189</v>
      </c>
      <c r="AU544" s="254" t="s">
        <v>81</v>
      </c>
      <c r="AV544" s="14" t="s">
        <v>185</v>
      </c>
      <c r="AW544" s="14" t="s">
        <v>33</v>
      </c>
      <c r="AX544" s="14" t="s">
        <v>79</v>
      </c>
      <c r="AY544" s="254" t="s">
        <v>178</v>
      </c>
    </row>
    <row r="545" s="2" customFormat="1" ht="16.5" customHeight="1">
      <c r="A545" s="40"/>
      <c r="B545" s="41"/>
      <c r="C545" s="214" t="s">
        <v>908</v>
      </c>
      <c r="D545" s="214" t="s">
        <v>180</v>
      </c>
      <c r="E545" s="215" t="s">
        <v>909</v>
      </c>
      <c r="F545" s="216" t="s">
        <v>910</v>
      </c>
      <c r="G545" s="217" t="s">
        <v>183</v>
      </c>
      <c r="H545" s="218">
        <v>15.044000000000001</v>
      </c>
      <c r="I545" s="219"/>
      <c r="J545" s="220">
        <f>ROUND(I545*H545,2)</f>
        <v>0</v>
      </c>
      <c r="K545" s="216" t="s">
        <v>184</v>
      </c>
      <c r="L545" s="46"/>
      <c r="M545" s="221" t="s">
        <v>19</v>
      </c>
      <c r="N545" s="222" t="s">
        <v>42</v>
      </c>
      <c r="O545" s="86"/>
      <c r="P545" s="223">
        <f>O545*H545</f>
        <v>0</v>
      </c>
      <c r="Q545" s="223">
        <v>0.00018000000000000001</v>
      </c>
      <c r="R545" s="223">
        <f>Q545*H545</f>
        <v>0.0027079200000000004</v>
      </c>
      <c r="S545" s="223">
        <v>0</v>
      </c>
      <c r="T545" s="224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25" t="s">
        <v>185</v>
      </c>
      <c r="AT545" s="225" t="s">
        <v>180</v>
      </c>
      <c r="AU545" s="225" t="s">
        <v>81</v>
      </c>
      <c r="AY545" s="19" t="s">
        <v>178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9" t="s">
        <v>79</v>
      </c>
      <c r="BK545" s="226">
        <f>ROUND(I545*H545,2)</f>
        <v>0</v>
      </c>
      <c r="BL545" s="19" t="s">
        <v>185</v>
      </c>
      <c r="BM545" s="225" t="s">
        <v>911</v>
      </c>
    </row>
    <row r="546" s="2" customFormat="1">
      <c r="A546" s="40"/>
      <c r="B546" s="41"/>
      <c r="C546" s="42"/>
      <c r="D546" s="227" t="s">
        <v>187</v>
      </c>
      <c r="E546" s="42"/>
      <c r="F546" s="228" t="s">
        <v>912</v>
      </c>
      <c r="G546" s="42"/>
      <c r="H546" s="42"/>
      <c r="I546" s="229"/>
      <c r="J546" s="42"/>
      <c r="K546" s="42"/>
      <c r="L546" s="46"/>
      <c r="M546" s="230"/>
      <c r="N546" s="231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187</v>
      </c>
      <c r="AU546" s="19" t="s">
        <v>81</v>
      </c>
    </row>
    <row r="547" s="15" customFormat="1">
      <c r="A547" s="15"/>
      <c r="B547" s="255"/>
      <c r="C547" s="256"/>
      <c r="D547" s="234" t="s">
        <v>189</v>
      </c>
      <c r="E547" s="257" t="s">
        <v>19</v>
      </c>
      <c r="F547" s="258" t="s">
        <v>865</v>
      </c>
      <c r="G547" s="256"/>
      <c r="H547" s="257" t="s">
        <v>19</v>
      </c>
      <c r="I547" s="259"/>
      <c r="J547" s="256"/>
      <c r="K547" s="256"/>
      <c r="L547" s="260"/>
      <c r="M547" s="261"/>
      <c r="N547" s="262"/>
      <c r="O547" s="262"/>
      <c r="P547" s="262"/>
      <c r="Q547" s="262"/>
      <c r="R547" s="262"/>
      <c r="S547" s="262"/>
      <c r="T547" s="26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4" t="s">
        <v>189</v>
      </c>
      <c r="AU547" s="264" t="s">
        <v>81</v>
      </c>
      <c r="AV547" s="15" t="s">
        <v>79</v>
      </c>
      <c r="AW547" s="15" t="s">
        <v>33</v>
      </c>
      <c r="AX547" s="15" t="s">
        <v>71</v>
      </c>
      <c r="AY547" s="264" t="s">
        <v>178</v>
      </c>
    </row>
    <row r="548" s="13" customFormat="1">
      <c r="A548" s="13"/>
      <c r="B548" s="232"/>
      <c r="C548" s="233"/>
      <c r="D548" s="234" t="s">
        <v>189</v>
      </c>
      <c r="E548" s="235" t="s">
        <v>19</v>
      </c>
      <c r="F548" s="236" t="s">
        <v>913</v>
      </c>
      <c r="G548" s="233"/>
      <c r="H548" s="237">
        <v>6.3140000000000001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189</v>
      </c>
      <c r="AU548" s="243" t="s">
        <v>81</v>
      </c>
      <c r="AV548" s="13" t="s">
        <v>81</v>
      </c>
      <c r="AW548" s="13" t="s">
        <v>33</v>
      </c>
      <c r="AX548" s="13" t="s">
        <v>71</v>
      </c>
      <c r="AY548" s="243" t="s">
        <v>178</v>
      </c>
    </row>
    <row r="549" s="13" customFormat="1">
      <c r="A549" s="13"/>
      <c r="B549" s="232"/>
      <c r="C549" s="233"/>
      <c r="D549" s="234" t="s">
        <v>189</v>
      </c>
      <c r="E549" s="235" t="s">
        <v>19</v>
      </c>
      <c r="F549" s="236" t="s">
        <v>914</v>
      </c>
      <c r="G549" s="233"/>
      <c r="H549" s="237">
        <v>8.7300000000000004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189</v>
      </c>
      <c r="AU549" s="243" t="s">
        <v>81</v>
      </c>
      <c r="AV549" s="13" t="s">
        <v>81</v>
      </c>
      <c r="AW549" s="13" t="s">
        <v>33</v>
      </c>
      <c r="AX549" s="13" t="s">
        <v>71</v>
      </c>
      <c r="AY549" s="243" t="s">
        <v>178</v>
      </c>
    </row>
    <row r="550" s="14" customFormat="1">
      <c r="A550" s="14"/>
      <c r="B550" s="244"/>
      <c r="C550" s="245"/>
      <c r="D550" s="234" t="s">
        <v>189</v>
      </c>
      <c r="E550" s="246" t="s">
        <v>19</v>
      </c>
      <c r="F550" s="247" t="s">
        <v>214</v>
      </c>
      <c r="G550" s="245"/>
      <c r="H550" s="248">
        <v>15.044000000000001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189</v>
      </c>
      <c r="AU550" s="254" t="s">
        <v>81</v>
      </c>
      <c r="AV550" s="14" t="s">
        <v>185</v>
      </c>
      <c r="AW550" s="14" t="s">
        <v>33</v>
      </c>
      <c r="AX550" s="14" t="s">
        <v>79</v>
      </c>
      <c r="AY550" s="254" t="s">
        <v>178</v>
      </c>
    </row>
    <row r="551" s="2" customFormat="1" ht="24.15" customHeight="1">
      <c r="A551" s="40"/>
      <c r="B551" s="41"/>
      <c r="C551" s="214" t="s">
        <v>915</v>
      </c>
      <c r="D551" s="214" t="s">
        <v>180</v>
      </c>
      <c r="E551" s="215" t="s">
        <v>916</v>
      </c>
      <c r="F551" s="216" t="s">
        <v>917</v>
      </c>
      <c r="G551" s="217" t="s">
        <v>275</v>
      </c>
      <c r="H551" s="218">
        <v>6.2000000000000002</v>
      </c>
      <c r="I551" s="219"/>
      <c r="J551" s="220">
        <f>ROUND(I551*H551,2)</f>
        <v>0</v>
      </c>
      <c r="K551" s="216" t="s">
        <v>184</v>
      </c>
      <c r="L551" s="46"/>
      <c r="M551" s="221" t="s">
        <v>19</v>
      </c>
      <c r="N551" s="222" t="s">
        <v>42</v>
      </c>
      <c r="O551" s="86"/>
      <c r="P551" s="223">
        <f>O551*H551</f>
        <v>0</v>
      </c>
      <c r="Q551" s="223">
        <v>0.0017600000000000001</v>
      </c>
      <c r="R551" s="223">
        <f>Q551*H551</f>
        <v>0.010912000000000002</v>
      </c>
      <c r="S551" s="223">
        <v>0</v>
      </c>
      <c r="T551" s="224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5" t="s">
        <v>185</v>
      </c>
      <c r="AT551" s="225" t="s">
        <v>180</v>
      </c>
      <c r="AU551" s="225" t="s">
        <v>81</v>
      </c>
      <c r="AY551" s="19" t="s">
        <v>178</v>
      </c>
      <c r="BE551" s="226">
        <f>IF(N551="základní",J551,0)</f>
        <v>0</v>
      </c>
      <c r="BF551" s="226">
        <f>IF(N551="snížená",J551,0)</f>
        <v>0</v>
      </c>
      <c r="BG551" s="226">
        <f>IF(N551="zákl. přenesená",J551,0)</f>
        <v>0</v>
      </c>
      <c r="BH551" s="226">
        <f>IF(N551="sníž. přenesená",J551,0)</f>
        <v>0</v>
      </c>
      <c r="BI551" s="226">
        <f>IF(N551="nulová",J551,0)</f>
        <v>0</v>
      </c>
      <c r="BJ551" s="19" t="s">
        <v>79</v>
      </c>
      <c r="BK551" s="226">
        <f>ROUND(I551*H551,2)</f>
        <v>0</v>
      </c>
      <c r="BL551" s="19" t="s">
        <v>185</v>
      </c>
      <c r="BM551" s="225" t="s">
        <v>918</v>
      </c>
    </row>
    <row r="552" s="2" customFormat="1">
      <c r="A552" s="40"/>
      <c r="B552" s="41"/>
      <c r="C552" s="42"/>
      <c r="D552" s="227" t="s">
        <v>187</v>
      </c>
      <c r="E552" s="42"/>
      <c r="F552" s="228" t="s">
        <v>919</v>
      </c>
      <c r="G552" s="42"/>
      <c r="H552" s="42"/>
      <c r="I552" s="229"/>
      <c r="J552" s="42"/>
      <c r="K552" s="42"/>
      <c r="L552" s="46"/>
      <c r="M552" s="230"/>
      <c r="N552" s="231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187</v>
      </c>
      <c r="AU552" s="19" t="s">
        <v>81</v>
      </c>
    </row>
    <row r="553" s="13" customFormat="1">
      <c r="A553" s="13"/>
      <c r="B553" s="232"/>
      <c r="C553" s="233"/>
      <c r="D553" s="234" t="s">
        <v>189</v>
      </c>
      <c r="E553" s="235" t="s">
        <v>19</v>
      </c>
      <c r="F553" s="236" t="s">
        <v>920</v>
      </c>
      <c r="G553" s="233"/>
      <c r="H553" s="237">
        <v>6.2000000000000002</v>
      </c>
      <c r="I553" s="238"/>
      <c r="J553" s="233"/>
      <c r="K553" s="233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189</v>
      </c>
      <c r="AU553" s="243" t="s">
        <v>81</v>
      </c>
      <c r="AV553" s="13" t="s">
        <v>81</v>
      </c>
      <c r="AW553" s="13" t="s">
        <v>33</v>
      </c>
      <c r="AX553" s="13" t="s">
        <v>79</v>
      </c>
      <c r="AY553" s="243" t="s">
        <v>178</v>
      </c>
    </row>
    <row r="554" s="2" customFormat="1" ht="16.5" customHeight="1">
      <c r="A554" s="40"/>
      <c r="B554" s="41"/>
      <c r="C554" s="265" t="s">
        <v>921</v>
      </c>
      <c r="D554" s="265" t="s">
        <v>430</v>
      </c>
      <c r="E554" s="266" t="s">
        <v>922</v>
      </c>
      <c r="F554" s="267" t="s">
        <v>923</v>
      </c>
      <c r="G554" s="268" t="s">
        <v>183</v>
      </c>
      <c r="H554" s="269">
        <v>0.372</v>
      </c>
      <c r="I554" s="270"/>
      <c r="J554" s="271">
        <f>ROUND(I554*H554,2)</f>
        <v>0</v>
      </c>
      <c r="K554" s="267" t="s">
        <v>184</v>
      </c>
      <c r="L554" s="272"/>
      <c r="M554" s="273" t="s">
        <v>19</v>
      </c>
      <c r="N554" s="274" t="s">
        <v>42</v>
      </c>
      <c r="O554" s="86"/>
      <c r="P554" s="223">
        <f>O554*H554</f>
        <v>0</v>
      </c>
      <c r="Q554" s="223">
        <v>0.00089999999999999998</v>
      </c>
      <c r="R554" s="223">
        <f>Q554*H554</f>
        <v>0.00033480000000000001</v>
      </c>
      <c r="S554" s="223">
        <v>0</v>
      </c>
      <c r="T554" s="224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5" t="s">
        <v>232</v>
      </c>
      <c r="AT554" s="225" t="s">
        <v>430</v>
      </c>
      <c r="AU554" s="225" t="s">
        <v>81</v>
      </c>
      <c r="AY554" s="19" t="s">
        <v>178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9" t="s">
        <v>79</v>
      </c>
      <c r="BK554" s="226">
        <f>ROUND(I554*H554,2)</f>
        <v>0</v>
      </c>
      <c r="BL554" s="19" t="s">
        <v>185</v>
      </c>
      <c r="BM554" s="225" t="s">
        <v>924</v>
      </c>
    </row>
    <row r="555" s="13" customFormat="1">
      <c r="A555" s="13"/>
      <c r="B555" s="232"/>
      <c r="C555" s="233"/>
      <c r="D555" s="234" t="s">
        <v>189</v>
      </c>
      <c r="E555" s="235" t="s">
        <v>19</v>
      </c>
      <c r="F555" s="236" t="s">
        <v>925</v>
      </c>
      <c r="G555" s="233"/>
      <c r="H555" s="237">
        <v>0.372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189</v>
      </c>
      <c r="AU555" s="243" t="s">
        <v>81</v>
      </c>
      <c r="AV555" s="13" t="s">
        <v>81</v>
      </c>
      <c r="AW555" s="13" t="s">
        <v>33</v>
      </c>
      <c r="AX555" s="13" t="s">
        <v>79</v>
      </c>
      <c r="AY555" s="243" t="s">
        <v>178</v>
      </c>
    </row>
    <row r="556" s="2" customFormat="1" ht="24.15" customHeight="1">
      <c r="A556" s="40"/>
      <c r="B556" s="41"/>
      <c r="C556" s="214" t="s">
        <v>926</v>
      </c>
      <c r="D556" s="214" t="s">
        <v>180</v>
      </c>
      <c r="E556" s="215" t="s">
        <v>927</v>
      </c>
      <c r="F556" s="216" t="s">
        <v>928</v>
      </c>
      <c r="G556" s="217" t="s">
        <v>275</v>
      </c>
      <c r="H556" s="218">
        <v>32.75</v>
      </c>
      <c r="I556" s="219"/>
      <c r="J556" s="220">
        <f>ROUND(I556*H556,2)</f>
        <v>0</v>
      </c>
      <c r="K556" s="216" t="s">
        <v>184</v>
      </c>
      <c r="L556" s="46"/>
      <c r="M556" s="221" t="s">
        <v>19</v>
      </c>
      <c r="N556" s="222" t="s">
        <v>42</v>
      </c>
      <c r="O556" s="86"/>
      <c r="P556" s="223">
        <f>O556*H556</f>
        <v>0</v>
      </c>
      <c r="Q556" s="223">
        <v>0.0033899999999999998</v>
      </c>
      <c r="R556" s="223">
        <f>Q556*H556</f>
        <v>0.1110225</v>
      </c>
      <c r="S556" s="223">
        <v>0</v>
      </c>
      <c r="T556" s="224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5" t="s">
        <v>185</v>
      </c>
      <c r="AT556" s="225" t="s">
        <v>180</v>
      </c>
      <c r="AU556" s="225" t="s">
        <v>81</v>
      </c>
      <c r="AY556" s="19" t="s">
        <v>178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9" t="s">
        <v>79</v>
      </c>
      <c r="BK556" s="226">
        <f>ROUND(I556*H556,2)</f>
        <v>0</v>
      </c>
      <c r="BL556" s="19" t="s">
        <v>185</v>
      </c>
      <c r="BM556" s="225" t="s">
        <v>929</v>
      </c>
    </row>
    <row r="557" s="2" customFormat="1">
      <c r="A557" s="40"/>
      <c r="B557" s="41"/>
      <c r="C557" s="42"/>
      <c r="D557" s="227" t="s">
        <v>187</v>
      </c>
      <c r="E557" s="42"/>
      <c r="F557" s="228" t="s">
        <v>930</v>
      </c>
      <c r="G557" s="42"/>
      <c r="H557" s="42"/>
      <c r="I557" s="229"/>
      <c r="J557" s="42"/>
      <c r="K557" s="42"/>
      <c r="L557" s="46"/>
      <c r="M557" s="230"/>
      <c r="N557" s="231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187</v>
      </c>
      <c r="AU557" s="19" t="s">
        <v>81</v>
      </c>
    </row>
    <row r="558" s="15" customFormat="1">
      <c r="A558" s="15"/>
      <c r="B558" s="255"/>
      <c r="C558" s="256"/>
      <c r="D558" s="234" t="s">
        <v>189</v>
      </c>
      <c r="E558" s="257" t="s">
        <v>19</v>
      </c>
      <c r="F558" s="258" t="s">
        <v>931</v>
      </c>
      <c r="G558" s="256"/>
      <c r="H558" s="257" t="s">
        <v>19</v>
      </c>
      <c r="I558" s="259"/>
      <c r="J558" s="256"/>
      <c r="K558" s="256"/>
      <c r="L558" s="260"/>
      <c r="M558" s="261"/>
      <c r="N558" s="262"/>
      <c r="O558" s="262"/>
      <c r="P558" s="262"/>
      <c r="Q558" s="262"/>
      <c r="R558" s="262"/>
      <c r="S558" s="262"/>
      <c r="T558" s="263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4" t="s">
        <v>189</v>
      </c>
      <c r="AU558" s="264" t="s">
        <v>81</v>
      </c>
      <c r="AV558" s="15" t="s">
        <v>79</v>
      </c>
      <c r="AW558" s="15" t="s">
        <v>33</v>
      </c>
      <c r="AX558" s="15" t="s">
        <v>71</v>
      </c>
      <c r="AY558" s="264" t="s">
        <v>178</v>
      </c>
    </row>
    <row r="559" s="13" customFormat="1">
      <c r="A559" s="13"/>
      <c r="B559" s="232"/>
      <c r="C559" s="233"/>
      <c r="D559" s="234" t="s">
        <v>189</v>
      </c>
      <c r="E559" s="235" t="s">
        <v>19</v>
      </c>
      <c r="F559" s="236" t="s">
        <v>932</v>
      </c>
      <c r="G559" s="233"/>
      <c r="H559" s="237">
        <v>15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189</v>
      </c>
      <c r="AU559" s="243" t="s">
        <v>81</v>
      </c>
      <c r="AV559" s="13" t="s">
        <v>81</v>
      </c>
      <c r="AW559" s="13" t="s">
        <v>33</v>
      </c>
      <c r="AX559" s="13" t="s">
        <v>71</v>
      </c>
      <c r="AY559" s="243" t="s">
        <v>178</v>
      </c>
    </row>
    <row r="560" s="13" customFormat="1">
      <c r="A560" s="13"/>
      <c r="B560" s="232"/>
      <c r="C560" s="233"/>
      <c r="D560" s="234" t="s">
        <v>189</v>
      </c>
      <c r="E560" s="235" t="s">
        <v>19</v>
      </c>
      <c r="F560" s="236" t="s">
        <v>933</v>
      </c>
      <c r="G560" s="233"/>
      <c r="H560" s="237">
        <v>6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189</v>
      </c>
      <c r="AU560" s="243" t="s">
        <v>81</v>
      </c>
      <c r="AV560" s="13" t="s">
        <v>81</v>
      </c>
      <c r="AW560" s="13" t="s">
        <v>33</v>
      </c>
      <c r="AX560" s="13" t="s">
        <v>71</v>
      </c>
      <c r="AY560" s="243" t="s">
        <v>178</v>
      </c>
    </row>
    <row r="561" s="13" customFormat="1">
      <c r="A561" s="13"/>
      <c r="B561" s="232"/>
      <c r="C561" s="233"/>
      <c r="D561" s="234" t="s">
        <v>189</v>
      </c>
      <c r="E561" s="235" t="s">
        <v>19</v>
      </c>
      <c r="F561" s="236" t="s">
        <v>934</v>
      </c>
      <c r="G561" s="233"/>
      <c r="H561" s="237">
        <v>10.5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189</v>
      </c>
      <c r="AU561" s="243" t="s">
        <v>81</v>
      </c>
      <c r="AV561" s="13" t="s">
        <v>81</v>
      </c>
      <c r="AW561" s="13" t="s">
        <v>33</v>
      </c>
      <c r="AX561" s="13" t="s">
        <v>71</v>
      </c>
      <c r="AY561" s="243" t="s">
        <v>178</v>
      </c>
    </row>
    <row r="562" s="13" customFormat="1">
      <c r="A562" s="13"/>
      <c r="B562" s="232"/>
      <c r="C562" s="233"/>
      <c r="D562" s="234" t="s">
        <v>189</v>
      </c>
      <c r="E562" s="235" t="s">
        <v>19</v>
      </c>
      <c r="F562" s="236" t="s">
        <v>935</v>
      </c>
      <c r="G562" s="233"/>
      <c r="H562" s="237">
        <v>1.25</v>
      </c>
      <c r="I562" s="238"/>
      <c r="J562" s="233"/>
      <c r="K562" s="233"/>
      <c r="L562" s="239"/>
      <c r="M562" s="240"/>
      <c r="N562" s="241"/>
      <c r="O562" s="241"/>
      <c r="P562" s="241"/>
      <c r="Q562" s="241"/>
      <c r="R562" s="241"/>
      <c r="S562" s="241"/>
      <c r="T562" s="24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3" t="s">
        <v>189</v>
      </c>
      <c r="AU562" s="243" t="s">
        <v>81</v>
      </c>
      <c r="AV562" s="13" t="s">
        <v>81</v>
      </c>
      <c r="AW562" s="13" t="s">
        <v>33</v>
      </c>
      <c r="AX562" s="13" t="s">
        <v>71</v>
      </c>
      <c r="AY562" s="243" t="s">
        <v>178</v>
      </c>
    </row>
    <row r="563" s="14" customFormat="1">
      <c r="A563" s="14"/>
      <c r="B563" s="244"/>
      <c r="C563" s="245"/>
      <c r="D563" s="234" t="s">
        <v>189</v>
      </c>
      <c r="E563" s="246" t="s">
        <v>19</v>
      </c>
      <c r="F563" s="247" t="s">
        <v>214</v>
      </c>
      <c r="G563" s="245"/>
      <c r="H563" s="248">
        <v>32.75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189</v>
      </c>
      <c r="AU563" s="254" t="s">
        <v>81</v>
      </c>
      <c r="AV563" s="14" t="s">
        <v>185</v>
      </c>
      <c r="AW563" s="14" t="s">
        <v>33</v>
      </c>
      <c r="AX563" s="14" t="s">
        <v>79</v>
      </c>
      <c r="AY563" s="254" t="s">
        <v>178</v>
      </c>
    </row>
    <row r="564" s="2" customFormat="1" ht="16.5" customHeight="1">
      <c r="A564" s="40"/>
      <c r="B564" s="41"/>
      <c r="C564" s="265" t="s">
        <v>936</v>
      </c>
      <c r="D564" s="265" t="s">
        <v>430</v>
      </c>
      <c r="E564" s="266" t="s">
        <v>937</v>
      </c>
      <c r="F564" s="267" t="s">
        <v>938</v>
      </c>
      <c r="G564" s="268" t="s">
        <v>183</v>
      </c>
      <c r="H564" s="269">
        <v>9.8249999999999993</v>
      </c>
      <c r="I564" s="270"/>
      <c r="J564" s="271">
        <f>ROUND(I564*H564,2)</f>
        <v>0</v>
      </c>
      <c r="K564" s="267" t="s">
        <v>184</v>
      </c>
      <c r="L564" s="272"/>
      <c r="M564" s="273" t="s">
        <v>19</v>
      </c>
      <c r="N564" s="274" t="s">
        <v>42</v>
      </c>
      <c r="O564" s="86"/>
      <c r="P564" s="223">
        <f>O564*H564</f>
        <v>0</v>
      </c>
      <c r="Q564" s="223">
        <v>0.00075000000000000002</v>
      </c>
      <c r="R564" s="223">
        <f>Q564*H564</f>
        <v>0.0073687499999999994</v>
      </c>
      <c r="S564" s="223">
        <v>0</v>
      </c>
      <c r="T564" s="224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25" t="s">
        <v>232</v>
      </c>
      <c r="AT564" s="225" t="s">
        <v>430</v>
      </c>
      <c r="AU564" s="225" t="s">
        <v>81</v>
      </c>
      <c r="AY564" s="19" t="s">
        <v>178</v>
      </c>
      <c r="BE564" s="226">
        <f>IF(N564="základní",J564,0)</f>
        <v>0</v>
      </c>
      <c r="BF564" s="226">
        <f>IF(N564="snížená",J564,0)</f>
        <v>0</v>
      </c>
      <c r="BG564" s="226">
        <f>IF(N564="zákl. přenesená",J564,0)</f>
        <v>0</v>
      </c>
      <c r="BH564" s="226">
        <f>IF(N564="sníž. přenesená",J564,0)</f>
        <v>0</v>
      </c>
      <c r="BI564" s="226">
        <f>IF(N564="nulová",J564,0)</f>
        <v>0</v>
      </c>
      <c r="BJ564" s="19" t="s">
        <v>79</v>
      </c>
      <c r="BK564" s="226">
        <f>ROUND(I564*H564,2)</f>
        <v>0</v>
      </c>
      <c r="BL564" s="19" t="s">
        <v>185</v>
      </c>
      <c r="BM564" s="225" t="s">
        <v>939</v>
      </c>
    </row>
    <row r="565" s="13" customFormat="1">
      <c r="A565" s="13"/>
      <c r="B565" s="232"/>
      <c r="C565" s="233"/>
      <c r="D565" s="234" t="s">
        <v>189</v>
      </c>
      <c r="E565" s="235" t="s">
        <v>19</v>
      </c>
      <c r="F565" s="236" t="s">
        <v>940</v>
      </c>
      <c r="G565" s="233"/>
      <c r="H565" s="237">
        <v>9.8249999999999993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189</v>
      </c>
      <c r="AU565" s="243" t="s">
        <v>81</v>
      </c>
      <c r="AV565" s="13" t="s">
        <v>81</v>
      </c>
      <c r="AW565" s="13" t="s">
        <v>33</v>
      </c>
      <c r="AX565" s="13" t="s">
        <v>79</v>
      </c>
      <c r="AY565" s="243" t="s">
        <v>178</v>
      </c>
    </row>
    <row r="566" s="2" customFormat="1" ht="44.25" customHeight="1">
      <c r="A566" s="40"/>
      <c r="B566" s="41"/>
      <c r="C566" s="214" t="s">
        <v>941</v>
      </c>
      <c r="D566" s="214" t="s">
        <v>180</v>
      </c>
      <c r="E566" s="215" t="s">
        <v>942</v>
      </c>
      <c r="F566" s="216" t="s">
        <v>943</v>
      </c>
      <c r="G566" s="217" t="s">
        <v>183</v>
      </c>
      <c r="H566" s="218">
        <v>29.094999999999999</v>
      </c>
      <c r="I566" s="219"/>
      <c r="J566" s="220">
        <f>ROUND(I566*H566,2)</f>
        <v>0</v>
      </c>
      <c r="K566" s="216" t="s">
        <v>184</v>
      </c>
      <c r="L566" s="46"/>
      <c r="M566" s="221" t="s">
        <v>19</v>
      </c>
      <c r="N566" s="222" t="s">
        <v>42</v>
      </c>
      <c r="O566" s="86"/>
      <c r="P566" s="223">
        <f>O566*H566</f>
        <v>0</v>
      </c>
      <c r="Q566" s="223">
        <v>0.01184</v>
      </c>
      <c r="R566" s="223">
        <f>Q566*H566</f>
        <v>0.34448479999999998</v>
      </c>
      <c r="S566" s="223">
        <v>0</v>
      </c>
      <c r="T566" s="224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25" t="s">
        <v>185</v>
      </c>
      <c r="AT566" s="225" t="s">
        <v>180</v>
      </c>
      <c r="AU566" s="225" t="s">
        <v>81</v>
      </c>
      <c r="AY566" s="19" t="s">
        <v>178</v>
      </c>
      <c r="BE566" s="226">
        <f>IF(N566="základní",J566,0)</f>
        <v>0</v>
      </c>
      <c r="BF566" s="226">
        <f>IF(N566="snížená",J566,0)</f>
        <v>0</v>
      </c>
      <c r="BG566" s="226">
        <f>IF(N566="zákl. přenesená",J566,0)</f>
        <v>0</v>
      </c>
      <c r="BH566" s="226">
        <f>IF(N566="sníž. přenesená",J566,0)</f>
        <v>0</v>
      </c>
      <c r="BI566" s="226">
        <f>IF(N566="nulová",J566,0)</f>
        <v>0</v>
      </c>
      <c r="BJ566" s="19" t="s">
        <v>79</v>
      </c>
      <c r="BK566" s="226">
        <f>ROUND(I566*H566,2)</f>
        <v>0</v>
      </c>
      <c r="BL566" s="19" t="s">
        <v>185</v>
      </c>
      <c r="BM566" s="225" t="s">
        <v>944</v>
      </c>
    </row>
    <row r="567" s="2" customFormat="1">
      <c r="A567" s="40"/>
      <c r="B567" s="41"/>
      <c r="C567" s="42"/>
      <c r="D567" s="227" t="s">
        <v>187</v>
      </c>
      <c r="E567" s="42"/>
      <c r="F567" s="228" t="s">
        <v>945</v>
      </c>
      <c r="G567" s="42"/>
      <c r="H567" s="42"/>
      <c r="I567" s="229"/>
      <c r="J567" s="42"/>
      <c r="K567" s="42"/>
      <c r="L567" s="46"/>
      <c r="M567" s="230"/>
      <c r="N567" s="231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187</v>
      </c>
      <c r="AU567" s="19" t="s">
        <v>81</v>
      </c>
    </row>
    <row r="568" s="13" customFormat="1">
      <c r="A568" s="13"/>
      <c r="B568" s="232"/>
      <c r="C568" s="233"/>
      <c r="D568" s="234" t="s">
        <v>189</v>
      </c>
      <c r="E568" s="235" t="s">
        <v>19</v>
      </c>
      <c r="F568" s="236" t="s">
        <v>946</v>
      </c>
      <c r="G568" s="233"/>
      <c r="H568" s="237">
        <v>29.094999999999999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189</v>
      </c>
      <c r="AU568" s="243" t="s">
        <v>81</v>
      </c>
      <c r="AV568" s="13" t="s">
        <v>81</v>
      </c>
      <c r="AW568" s="13" t="s">
        <v>33</v>
      </c>
      <c r="AX568" s="13" t="s">
        <v>79</v>
      </c>
      <c r="AY568" s="243" t="s">
        <v>178</v>
      </c>
    </row>
    <row r="569" s="2" customFormat="1" ht="16.5" customHeight="1">
      <c r="A569" s="40"/>
      <c r="B569" s="41"/>
      <c r="C569" s="265" t="s">
        <v>947</v>
      </c>
      <c r="D569" s="265" t="s">
        <v>430</v>
      </c>
      <c r="E569" s="266" t="s">
        <v>827</v>
      </c>
      <c r="F569" s="267" t="s">
        <v>828</v>
      </c>
      <c r="G569" s="268" t="s">
        <v>183</v>
      </c>
      <c r="H569" s="269">
        <v>30.550000000000001</v>
      </c>
      <c r="I569" s="270"/>
      <c r="J569" s="271">
        <f>ROUND(I569*H569,2)</f>
        <v>0</v>
      </c>
      <c r="K569" s="267" t="s">
        <v>184</v>
      </c>
      <c r="L569" s="272"/>
      <c r="M569" s="273" t="s">
        <v>19</v>
      </c>
      <c r="N569" s="274" t="s">
        <v>42</v>
      </c>
      <c r="O569" s="86"/>
      <c r="P569" s="223">
        <f>O569*H569</f>
        <v>0</v>
      </c>
      <c r="Q569" s="223">
        <v>0.0465</v>
      </c>
      <c r="R569" s="223">
        <f>Q569*H569</f>
        <v>1.4205749999999999</v>
      </c>
      <c r="S569" s="223">
        <v>0</v>
      </c>
      <c r="T569" s="224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25" t="s">
        <v>232</v>
      </c>
      <c r="AT569" s="225" t="s">
        <v>430</v>
      </c>
      <c r="AU569" s="225" t="s">
        <v>81</v>
      </c>
      <c r="AY569" s="19" t="s">
        <v>178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9" t="s">
        <v>79</v>
      </c>
      <c r="BK569" s="226">
        <f>ROUND(I569*H569,2)</f>
        <v>0</v>
      </c>
      <c r="BL569" s="19" t="s">
        <v>185</v>
      </c>
      <c r="BM569" s="225" t="s">
        <v>948</v>
      </c>
    </row>
    <row r="570" s="13" customFormat="1">
      <c r="A570" s="13"/>
      <c r="B570" s="232"/>
      <c r="C570" s="233"/>
      <c r="D570" s="234" t="s">
        <v>189</v>
      </c>
      <c r="E570" s="233"/>
      <c r="F570" s="236" t="s">
        <v>949</v>
      </c>
      <c r="G570" s="233"/>
      <c r="H570" s="237">
        <v>30.550000000000001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189</v>
      </c>
      <c r="AU570" s="243" t="s">
        <v>81</v>
      </c>
      <c r="AV570" s="13" t="s">
        <v>81</v>
      </c>
      <c r="AW570" s="13" t="s">
        <v>4</v>
      </c>
      <c r="AX570" s="13" t="s">
        <v>79</v>
      </c>
      <c r="AY570" s="243" t="s">
        <v>178</v>
      </c>
    </row>
    <row r="571" s="2" customFormat="1" ht="44.25" customHeight="1">
      <c r="A571" s="40"/>
      <c r="B571" s="41"/>
      <c r="C571" s="214" t="s">
        <v>950</v>
      </c>
      <c r="D571" s="214" t="s">
        <v>180</v>
      </c>
      <c r="E571" s="215" t="s">
        <v>942</v>
      </c>
      <c r="F571" s="216" t="s">
        <v>943</v>
      </c>
      <c r="G571" s="217" t="s">
        <v>183</v>
      </c>
      <c r="H571" s="218">
        <v>196.77600000000001</v>
      </c>
      <c r="I571" s="219"/>
      <c r="J571" s="220">
        <f>ROUND(I571*H571,2)</f>
        <v>0</v>
      </c>
      <c r="K571" s="216" t="s">
        <v>184</v>
      </c>
      <c r="L571" s="46"/>
      <c r="M571" s="221" t="s">
        <v>19</v>
      </c>
      <c r="N571" s="222" t="s">
        <v>42</v>
      </c>
      <c r="O571" s="86"/>
      <c r="P571" s="223">
        <f>O571*H571</f>
        <v>0</v>
      </c>
      <c r="Q571" s="223">
        <v>0.01184</v>
      </c>
      <c r="R571" s="223">
        <f>Q571*H571</f>
        <v>2.3298278400000001</v>
      </c>
      <c r="S571" s="223">
        <v>0</v>
      </c>
      <c r="T571" s="224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25" t="s">
        <v>185</v>
      </c>
      <c r="AT571" s="225" t="s">
        <v>180</v>
      </c>
      <c r="AU571" s="225" t="s">
        <v>81</v>
      </c>
      <c r="AY571" s="19" t="s">
        <v>178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9" t="s">
        <v>79</v>
      </c>
      <c r="BK571" s="226">
        <f>ROUND(I571*H571,2)</f>
        <v>0</v>
      </c>
      <c r="BL571" s="19" t="s">
        <v>185</v>
      </c>
      <c r="BM571" s="225" t="s">
        <v>951</v>
      </c>
    </row>
    <row r="572" s="2" customFormat="1">
      <c r="A572" s="40"/>
      <c r="B572" s="41"/>
      <c r="C572" s="42"/>
      <c r="D572" s="227" t="s">
        <v>187</v>
      </c>
      <c r="E572" s="42"/>
      <c r="F572" s="228" t="s">
        <v>945</v>
      </c>
      <c r="G572" s="42"/>
      <c r="H572" s="42"/>
      <c r="I572" s="229"/>
      <c r="J572" s="42"/>
      <c r="K572" s="42"/>
      <c r="L572" s="46"/>
      <c r="M572" s="230"/>
      <c r="N572" s="231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187</v>
      </c>
      <c r="AU572" s="19" t="s">
        <v>81</v>
      </c>
    </row>
    <row r="573" s="15" customFormat="1">
      <c r="A573" s="15"/>
      <c r="B573" s="255"/>
      <c r="C573" s="256"/>
      <c r="D573" s="234" t="s">
        <v>189</v>
      </c>
      <c r="E573" s="257" t="s">
        <v>19</v>
      </c>
      <c r="F573" s="258" t="s">
        <v>901</v>
      </c>
      <c r="G573" s="256"/>
      <c r="H573" s="257" t="s">
        <v>19</v>
      </c>
      <c r="I573" s="259"/>
      <c r="J573" s="256"/>
      <c r="K573" s="256"/>
      <c r="L573" s="260"/>
      <c r="M573" s="261"/>
      <c r="N573" s="262"/>
      <c r="O573" s="262"/>
      <c r="P573" s="262"/>
      <c r="Q573" s="262"/>
      <c r="R573" s="262"/>
      <c r="S573" s="262"/>
      <c r="T573" s="26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4" t="s">
        <v>189</v>
      </c>
      <c r="AU573" s="264" t="s">
        <v>81</v>
      </c>
      <c r="AV573" s="15" t="s">
        <v>79</v>
      </c>
      <c r="AW573" s="15" t="s">
        <v>33</v>
      </c>
      <c r="AX573" s="15" t="s">
        <v>71</v>
      </c>
      <c r="AY573" s="264" t="s">
        <v>178</v>
      </c>
    </row>
    <row r="574" s="13" customFormat="1">
      <c r="A574" s="13"/>
      <c r="B574" s="232"/>
      <c r="C574" s="233"/>
      <c r="D574" s="234" t="s">
        <v>189</v>
      </c>
      <c r="E574" s="235" t="s">
        <v>19</v>
      </c>
      <c r="F574" s="236" t="s">
        <v>952</v>
      </c>
      <c r="G574" s="233"/>
      <c r="H574" s="237">
        <v>73.128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189</v>
      </c>
      <c r="AU574" s="243" t="s">
        <v>81</v>
      </c>
      <c r="AV574" s="13" t="s">
        <v>81</v>
      </c>
      <c r="AW574" s="13" t="s">
        <v>33</v>
      </c>
      <c r="AX574" s="13" t="s">
        <v>71</v>
      </c>
      <c r="AY574" s="243" t="s">
        <v>178</v>
      </c>
    </row>
    <row r="575" s="13" customFormat="1">
      <c r="A575" s="13"/>
      <c r="B575" s="232"/>
      <c r="C575" s="233"/>
      <c r="D575" s="234" t="s">
        <v>189</v>
      </c>
      <c r="E575" s="235" t="s">
        <v>19</v>
      </c>
      <c r="F575" s="236" t="s">
        <v>953</v>
      </c>
      <c r="G575" s="233"/>
      <c r="H575" s="237">
        <v>60.590000000000003</v>
      </c>
      <c r="I575" s="238"/>
      <c r="J575" s="233"/>
      <c r="K575" s="233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189</v>
      </c>
      <c r="AU575" s="243" t="s">
        <v>81</v>
      </c>
      <c r="AV575" s="13" t="s">
        <v>81</v>
      </c>
      <c r="AW575" s="13" t="s">
        <v>33</v>
      </c>
      <c r="AX575" s="13" t="s">
        <v>71</v>
      </c>
      <c r="AY575" s="243" t="s">
        <v>178</v>
      </c>
    </row>
    <row r="576" s="13" customFormat="1">
      <c r="A576" s="13"/>
      <c r="B576" s="232"/>
      <c r="C576" s="233"/>
      <c r="D576" s="234" t="s">
        <v>189</v>
      </c>
      <c r="E576" s="235" t="s">
        <v>19</v>
      </c>
      <c r="F576" s="236" t="s">
        <v>954</v>
      </c>
      <c r="G576" s="233"/>
      <c r="H576" s="237">
        <v>58.183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189</v>
      </c>
      <c r="AU576" s="243" t="s">
        <v>81</v>
      </c>
      <c r="AV576" s="13" t="s">
        <v>81</v>
      </c>
      <c r="AW576" s="13" t="s">
        <v>33</v>
      </c>
      <c r="AX576" s="13" t="s">
        <v>71</v>
      </c>
      <c r="AY576" s="243" t="s">
        <v>178</v>
      </c>
    </row>
    <row r="577" s="13" customFormat="1">
      <c r="A577" s="13"/>
      <c r="B577" s="232"/>
      <c r="C577" s="233"/>
      <c r="D577" s="234" t="s">
        <v>189</v>
      </c>
      <c r="E577" s="235" t="s">
        <v>19</v>
      </c>
      <c r="F577" s="236" t="s">
        <v>955</v>
      </c>
      <c r="G577" s="233"/>
      <c r="H577" s="237">
        <v>51.875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189</v>
      </c>
      <c r="AU577" s="243" t="s">
        <v>81</v>
      </c>
      <c r="AV577" s="13" t="s">
        <v>81</v>
      </c>
      <c r="AW577" s="13" t="s">
        <v>33</v>
      </c>
      <c r="AX577" s="13" t="s">
        <v>71</v>
      </c>
      <c r="AY577" s="243" t="s">
        <v>178</v>
      </c>
    </row>
    <row r="578" s="13" customFormat="1">
      <c r="A578" s="13"/>
      <c r="B578" s="232"/>
      <c r="C578" s="233"/>
      <c r="D578" s="234" t="s">
        <v>189</v>
      </c>
      <c r="E578" s="235" t="s">
        <v>19</v>
      </c>
      <c r="F578" s="236" t="s">
        <v>906</v>
      </c>
      <c r="G578" s="233"/>
      <c r="H578" s="237">
        <v>-47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189</v>
      </c>
      <c r="AU578" s="243" t="s">
        <v>81</v>
      </c>
      <c r="AV578" s="13" t="s">
        <v>81</v>
      </c>
      <c r="AW578" s="13" t="s">
        <v>33</v>
      </c>
      <c r="AX578" s="13" t="s">
        <v>71</v>
      </c>
      <c r="AY578" s="243" t="s">
        <v>178</v>
      </c>
    </row>
    <row r="579" s="14" customFormat="1">
      <c r="A579" s="14"/>
      <c r="B579" s="244"/>
      <c r="C579" s="245"/>
      <c r="D579" s="234" t="s">
        <v>189</v>
      </c>
      <c r="E579" s="246" t="s">
        <v>19</v>
      </c>
      <c r="F579" s="247" t="s">
        <v>214</v>
      </c>
      <c r="G579" s="245"/>
      <c r="H579" s="248">
        <v>196.77600000000001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189</v>
      </c>
      <c r="AU579" s="254" t="s">
        <v>81</v>
      </c>
      <c r="AV579" s="14" t="s">
        <v>185</v>
      </c>
      <c r="AW579" s="14" t="s">
        <v>33</v>
      </c>
      <c r="AX579" s="14" t="s">
        <v>79</v>
      </c>
      <c r="AY579" s="254" t="s">
        <v>178</v>
      </c>
    </row>
    <row r="580" s="2" customFormat="1" ht="16.5" customHeight="1">
      <c r="A580" s="40"/>
      <c r="B580" s="41"/>
      <c r="C580" s="265" t="s">
        <v>956</v>
      </c>
      <c r="D580" s="265" t="s">
        <v>430</v>
      </c>
      <c r="E580" s="266" t="s">
        <v>957</v>
      </c>
      <c r="F580" s="267" t="s">
        <v>958</v>
      </c>
      <c r="G580" s="268" t="s">
        <v>183</v>
      </c>
      <c r="H580" s="269">
        <v>206.61500000000001</v>
      </c>
      <c r="I580" s="270"/>
      <c r="J580" s="271">
        <f>ROUND(I580*H580,2)</f>
        <v>0</v>
      </c>
      <c r="K580" s="267" t="s">
        <v>184</v>
      </c>
      <c r="L580" s="272"/>
      <c r="M580" s="273" t="s">
        <v>19</v>
      </c>
      <c r="N580" s="274" t="s">
        <v>42</v>
      </c>
      <c r="O580" s="86"/>
      <c r="P580" s="223">
        <f>O580*H580</f>
        <v>0</v>
      </c>
      <c r="Q580" s="223">
        <v>0.0089999999999999993</v>
      </c>
      <c r="R580" s="223">
        <f>Q580*H580</f>
        <v>1.8595349999999999</v>
      </c>
      <c r="S580" s="223">
        <v>0</v>
      </c>
      <c r="T580" s="224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25" t="s">
        <v>232</v>
      </c>
      <c r="AT580" s="225" t="s">
        <v>430</v>
      </c>
      <c r="AU580" s="225" t="s">
        <v>81</v>
      </c>
      <c r="AY580" s="19" t="s">
        <v>178</v>
      </c>
      <c r="BE580" s="226">
        <f>IF(N580="základní",J580,0)</f>
        <v>0</v>
      </c>
      <c r="BF580" s="226">
        <f>IF(N580="snížená",J580,0)</f>
        <v>0</v>
      </c>
      <c r="BG580" s="226">
        <f>IF(N580="zákl. přenesená",J580,0)</f>
        <v>0</v>
      </c>
      <c r="BH580" s="226">
        <f>IF(N580="sníž. přenesená",J580,0)</f>
        <v>0</v>
      </c>
      <c r="BI580" s="226">
        <f>IF(N580="nulová",J580,0)</f>
        <v>0</v>
      </c>
      <c r="BJ580" s="19" t="s">
        <v>79</v>
      </c>
      <c r="BK580" s="226">
        <f>ROUND(I580*H580,2)</f>
        <v>0</v>
      </c>
      <c r="BL580" s="19" t="s">
        <v>185</v>
      </c>
      <c r="BM580" s="225" t="s">
        <v>959</v>
      </c>
    </row>
    <row r="581" s="13" customFormat="1">
      <c r="A581" s="13"/>
      <c r="B581" s="232"/>
      <c r="C581" s="233"/>
      <c r="D581" s="234" t="s">
        <v>189</v>
      </c>
      <c r="E581" s="233"/>
      <c r="F581" s="236" t="s">
        <v>960</v>
      </c>
      <c r="G581" s="233"/>
      <c r="H581" s="237">
        <v>206.61500000000001</v>
      </c>
      <c r="I581" s="238"/>
      <c r="J581" s="233"/>
      <c r="K581" s="233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189</v>
      </c>
      <c r="AU581" s="243" t="s">
        <v>81</v>
      </c>
      <c r="AV581" s="13" t="s">
        <v>81</v>
      </c>
      <c r="AW581" s="13" t="s">
        <v>4</v>
      </c>
      <c r="AX581" s="13" t="s">
        <v>79</v>
      </c>
      <c r="AY581" s="243" t="s">
        <v>178</v>
      </c>
    </row>
    <row r="582" s="2" customFormat="1" ht="24.15" customHeight="1">
      <c r="A582" s="40"/>
      <c r="B582" s="41"/>
      <c r="C582" s="214" t="s">
        <v>961</v>
      </c>
      <c r="D582" s="214" t="s">
        <v>180</v>
      </c>
      <c r="E582" s="215" t="s">
        <v>962</v>
      </c>
      <c r="F582" s="216" t="s">
        <v>963</v>
      </c>
      <c r="G582" s="217" t="s">
        <v>183</v>
      </c>
      <c r="H582" s="218">
        <v>225.87100000000001</v>
      </c>
      <c r="I582" s="219"/>
      <c r="J582" s="220">
        <f>ROUND(I582*H582,2)</f>
        <v>0</v>
      </c>
      <c r="K582" s="216" t="s">
        <v>184</v>
      </c>
      <c r="L582" s="46"/>
      <c r="M582" s="221" t="s">
        <v>19</v>
      </c>
      <c r="N582" s="222" t="s">
        <v>42</v>
      </c>
      <c r="O582" s="86"/>
      <c r="P582" s="223">
        <f>O582*H582</f>
        <v>0</v>
      </c>
      <c r="Q582" s="223">
        <v>8.0000000000000007E-05</v>
      </c>
      <c r="R582" s="223">
        <f>Q582*H582</f>
        <v>0.018069680000000001</v>
      </c>
      <c r="S582" s="223">
        <v>0</v>
      </c>
      <c r="T582" s="224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5" t="s">
        <v>185</v>
      </c>
      <c r="AT582" s="225" t="s">
        <v>180</v>
      </c>
      <c r="AU582" s="225" t="s">
        <v>81</v>
      </c>
      <c r="AY582" s="19" t="s">
        <v>178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9" t="s">
        <v>79</v>
      </c>
      <c r="BK582" s="226">
        <f>ROUND(I582*H582,2)</f>
        <v>0</v>
      </c>
      <c r="BL582" s="19" t="s">
        <v>185</v>
      </c>
      <c r="BM582" s="225" t="s">
        <v>964</v>
      </c>
    </row>
    <row r="583" s="2" customFormat="1">
      <c r="A583" s="40"/>
      <c r="B583" s="41"/>
      <c r="C583" s="42"/>
      <c r="D583" s="227" t="s">
        <v>187</v>
      </c>
      <c r="E583" s="42"/>
      <c r="F583" s="228" t="s">
        <v>965</v>
      </c>
      <c r="G583" s="42"/>
      <c r="H583" s="42"/>
      <c r="I583" s="229"/>
      <c r="J583" s="42"/>
      <c r="K583" s="42"/>
      <c r="L583" s="46"/>
      <c r="M583" s="230"/>
      <c r="N583" s="231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187</v>
      </c>
      <c r="AU583" s="19" t="s">
        <v>81</v>
      </c>
    </row>
    <row r="584" s="13" customFormat="1">
      <c r="A584" s="13"/>
      <c r="B584" s="232"/>
      <c r="C584" s="233"/>
      <c r="D584" s="234" t="s">
        <v>189</v>
      </c>
      <c r="E584" s="235" t="s">
        <v>19</v>
      </c>
      <c r="F584" s="236" t="s">
        <v>966</v>
      </c>
      <c r="G584" s="233"/>
      <c r="H584" s="237">
        <v>225.87100000000001</v>
      </c>
      <c r="I584" s="238"/>
      <c r="J584" s="233"/>
      <c r="K584" s="233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189</v>
      </c>
      <c r="AU584" s="243" t="s">
        <v>81</v>
      </c>
      <c r="AV584" s="13" t="s">
        <v>81</v>
      </c>
      <c r="AW584" s="13" t="s">
        <v>33</v>
      </c>
      <c r="AX584" s="13" t="s">
        <v>79</v>
      </c>
      <c r="AY584" s="243" t="s">
        <v>178</v>
      </c>
    </row>
    <row r="585" s="2" customFormat="1" ht="16.5" customHeight="1">
      <c r="A585" s="40"/>
      <c r="B585" s="41"/>
      <c r="C585" s="214" t="s">
        <v>967</v>
      </c>
      <c r="D585" s="214" t="s">
        <v>180</v>
      </c>
      <c r="E585" s="215" t="s">
        <v>968</v>
      </c>
      <c r="F585" s="216" t="s">
        <v>969</v>
      </c>
      <c r="G585" s="217" t="s">
        <v>275</v>
      </c>
      <c r="H585" s="218">
        <v>77.689999999999998</v>
      </c>
      <c r="I585" s="219"/>
      <c r="J585" s="220">
        <f>ROUND(I585*H585,2)</f>
        <v>0</v>
      </c>
      <c r="K585" s="216" t="s">
        <v>184</v>
      </c>
      <c r="L585" s="46"/>
      <c r="M585" s="221" t="s">
        <v>19</v>
      </c>
      <c r="N585" s="222" t="s">
        <v>42</v>
      </c>
      <c r="O585" s="86"/>
      <c r="P585" s="223">
        <f>O585*H585</f>
        <v>0</v>
      </c>
      <c r="Q585" s="223">
        <v>3.0000000000000001E-05</v>
      </c>
      <c r="R585" s="223">
        <f>Q585*H585</f>
        <v>0.0023306999999999998</v>
      </c>
      <c r="S585" s="223">
        <v>0</v>
      </c>
      <c r="T585" s="224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25" t="s">
        <v>185</v>
      </c>
      <c r="AT585" s="225" t="s">
        <v>180</v>
      </c>
      <c r="AU585" s="225" t="s">
        <v>81</v>
      </c>
      <c r="AY585" s="19" t="s">
        <v>178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9" t="s">
        <v>79</v>
      </c>
      <c r="BK585" s="226">
        <f>ROUND(I585*H585,2)</f>
        <v>0</v>
      </c>
      <c r="BL585" s="19" t="s">
        <v>185</v>
      </c>
      <c r="BM585" s="225" t="s">
        <v>970</v>
      </c>
    </row>
    <row r="586" s="2" customFormat="1">
      <c r="A586" s="40"/>
      <c r="B586" s="41"/>
      <c r="C586" s="42"/>
      <c r="D586" s="227" t="s">
        <v>187</v>
      </c>
      <c r="E586" s="42"/>
      <c r="F586" s="228" t="s">
        <v>971</v>
      </c>
      <c r="G586" s="42"/>
      <c r="H586" s="42"/>
      <c r="I586" s="229"/>
      <c r="J586" s="42"/>
      <c r="K586" s="42"/>
      <c r="L586" s="46"/>
      <c r="M586" s="230"/>
      <c r="N586" s="231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187</v>
      </c>
      <c r="AU586" s="19" t="s">
        <v>81</v>
      </c>
    </row>
    <row r="587" s="15" customFormat="1">
      <c r="A587" s="15"/>
      <c r="B587" s="255"/>
      <c r="C587" s="256"/>
      <c r="D587" s="234" t="s">
        <v>189</v>
      </c>
      <c r="E587" s="257" t="s">
        <v>19</v>
      </c>
      <c r="F587" s="258" t="s">
        <v>865</v>
      </c>
      <c r="G587" s="256"/>
      <c r="H587" s="257" t="s">
        <v>19</v>
      </c>
      <c r="I587" s="259"/>
      <c r="J587" s="256"/>
      <c r="K587" s="256"/>
      <c r="L587" s="260"/>
      <c r="M587" s="261"/>
      <c r="N587" s="262"/>
      <c r="O587" s="262"/>
      <c r="P587" s="262"/>
      <c r="Q587" s="262"/>
      <c r="R587" s="262"/>
      <c r="S587" s="262"/>
      <c r="T587" s="263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4" t="s">
        <v>189</v>
      </c>
      <c r="AU587" s="264" t="s">
        <v>81</v>
      </c>
      <c r="AV587" s="15" t="s">
        <v>79</v>
      </c>
      <c r="AW587" s="15" t="s">
        <v>33</v>
      </c>
      <c r="AX587" s="15" t="s">
        <v>71</v>
      </c>
      <c r="AY587" s="264" t="s">
        <v>178</v>
      </c>
    </row>
    <row r="588" s="13" customFormat="1">
      <c r="A588" s="13"/>
      <c r="B588" s="232"/>
      <c r="C588" s="233"/>
      <c r="D588" s="234" t="s">
        <v>189</v>
      </c>
      <c r="E588" s="235" t="s">
        <v>19</v>
      </c>
      <c r="F588" s="236" t="s">
        <v>866</v>
      </c>
      <c r="G588" s="233"/>
      <c r="H588" s="237">
        <v>63.140000000000001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189</v>
      </c>
      <c r="AU588" s="243" t="s">
        <v>81</v>
      </c>
      <c r="AV588" s="13" t="s">
        <v>81</v>
      </c>
      <c r="AW588" s="13" t="s">
        <v>33</v>
      </c>
      <c r="AX588" s="13" t="s">
        <v>71</v>
      </c>
      <c r="AY588" s="243" t="s">
        <v>178</v>
      </c>
    </row>
    <row r="589" s="13" customFormat="1">
      <c r="A589" s="13"/>
      <c r="B589" s="232"/>
      <c r="C589" s="233"/>
      <c r="D589" s="234" t="s">
        <v>189</v>
      </c>
      <c r="E589" s="235" t="s">
        <v>19</v>
      </c>
      <c r="F589" s="236" t="s">
        <v>867</v>
      </c>
      <c r="G589" s="233"/>
      <c r="H589" s="237">
        <v>14.550000000000001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189</v>
      </c>
      <c r="AU589" s="243" t="s">
        <v>81</v>
      </c>
      <c r="AV589" s="13" t="s">
        <v>81</v>
      </c>
      <c r="AW589" s="13" t="s">
        <v>33</v>
      </c>
      <c r="AX589" s="13" t="s">
        <v>71</v>
      </c>
      <c r="AY589" s="243" t="s">
        <v>178</v>
      </c>
    </row>
    <row r="590" s="14" customFormat="1">
      <c r="A590" s="14"/>
      <c r="B590" s="244"/>
      <c r="C590" s="245"/>
      <c r="D590" s="234" t="s">
        <v>189</v>
      </c>
      <c r="E590" s="246" t="s">
        <v>19</v>
      </c>
      <c r="F590" s="247" t="s">
        <v>214</v>
      </c>
      <c r="G590" s="245"/>
      <c r="H590" s="248">
        <v>77.689999999999998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189</v>
      </c>
      <c r="AU590" s="254" t="s">
        <v>81</v>
      </c>
      <c r="AV590" s="14" t="s">
        <v>185</v>
      </c>
      <c r="AW590" s="14" t="s">
        <v>33</v>
      </c>
      <c r="AX590" s="14" t="s">
        <v>79</v>
      </c>
      <c r="AY590" s="254" t="s">
        <v>178</v>
      </c>
    </row>
    <row r="591" s="2" customFormat="1" ht="16.5" customHeight="1">
      <c r="A591" s="40"/>
      <c r="B591" s="41"/>
      <c r="C591" s="265" t="s">
        <v>972</v>
      </c>
      <c r="D591" s="265" t="s">
        <v>430</v>
      </c>
      <c r="E591" s="266" t="s">
        <v>973</v>
      </c>
      <c r="F591" s="267" t="s">
        <v>974</v>
      </c>
      <c r="G591" s="268" t="s">
        <v>275</v>
      </c>
      <c r="H591" s="269">
        <v>81.575000000000003</v>
      </c>
      <c r="I591" s="270"/>
      <c r="J591" s="271">
        <f>ROUND(I591*H591,2)</f>
        <v>0</v>
      </c>
      <c r="K591" s="267" t="s">
        <v>184</v>
      </c>
      <c r="L591" s="272"/>
      <c r="M591" s="273" t="s">
        <v>19</v>
      </c>
      <c r="N591" s="274" t="s">
        <v>42</v>
      </c>
      <c r="O591" s="86"/>
      <c r="P591" s="223">
        <f>O591*H591</f>
        <v>0</v>
      </c>
      <c r="Q591" s="223">
        <v>0.00108</v>
      </c>
      <c r="R591" s="223">
        <f>Q591*H591</f>
        <v>0.088100999999999999</v>
      </c>
      <c r="S591" s="223">
        <v>0</v>
      </c>
      <c r="T591" s="224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25" t="s">
        <v>232</v>
      </c>
      <c r="AT591" s="225" t="s">
        <v>430</v>
      </c>
      <c r="AU591" s="225" t="s">
        <v>81</v>
      </c>
      <c r="AY591" s="19" t="s">
        <v>178</v>
      </c>
      <c r="BE591" s="226">
        <f>IF(N591="základní",J591,0)</f>
        <v>0</v>
      </c>
      <c r="BF591" s="226">
        <f>IF(N591="snížená",J591,0)</f>
        <v>0</v>
      </c>
      <c r="BG591" s="226">
        <f>IF(N591="zákl. přenesená",J591,0)</f>
        <v>0</v>
      </c>
      <c r="BH591" s="226">
        <f>IF(N591="sníž. přenesená",J591,0)</f>
        <v>0</v>
      </c>
      <c r="BI591" s="226">
        <f>IF(N591="nulová",J591,0)</f>
        <v>0</v>
      </c>
      <c r="BJ591" s="19" t="s">
        <v>79</v>
      </c>
      <c r="BK591" s="226">
        <f>ROUND(I591*H591,2)</f>
        <v>0</v>
      </c>
      <c r="BL591" s="19" t="s">
        <v>185</v>
      </c>
      <c r="BM591" s="225" t="s">
        <v>975</v>
      </c>
    </row>
    <row r="592" s="13" customFormat="1">
      <c r="A592" s="13"/>
      <c r="B592" s="232"/>
      <c r="C592" s="233"/>
      <c r="D592" s="234" t="s">
        <v>189</v>
      </c>
      <c r="E592" s="233"/>
      <c r="F592" s="236" t="s">
        <v>872</v>
      </c>
      <c r="G592" s="233"/>
      <c r="H592" s="237">
        <v>81.575000000000003</v>
      </c>
      <c r="I592" s="238"/>
      <c r="J592" s="233"/>
      <c r="K592" s="233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189</v>
      </c>
      <c r="AU592" s="243" t="s">
        <v>81</v>
      </c>
      <c r="AV592" s="13" t="s">
        <v>81</v>
      </c>
      <c r="AW592" s="13" t="s">
        <v>4</v>
      </c>
      <c r="AX592" s="13" t="s">
        <v>79</v>
      </c>
      <c r="AY592" s="243" t="s">
        <v>178</v>
      </c>
    </row>
    <row r="593" s="2" customFormat="1" ht="16.5" customHeight="1">
      <c r="A593" s="40"/>
      <c r="B593" s="41"/>
      <c r="C593" s="214" t="s">
        <v>976</v>
      </c>
      <c r="D593" s="214" t="s">
        <v>180</v>
      </c>
      <c r="E593" s="215" t="s">
        <v>977</v>
      </c>
      <c r="F593" s="216" t="s">
        <v>978</v>
      </c>
      <c r="G593" s="217" t="s">
        <v>275</v>
      </c>
      <c r="H593" s="218">
        <v>22.07</v>
      </c>
      <c r="I593" s="219"/>
      <c r="J593" s="220">
        <f>ROUND(I593*H593,2)</f>
        <v>0</v>
      </c>
      <c r="K593" s="216" t="s">
        <v>184</v>
      </c>
      <c r="L593" s="46"/>
      <c r="M593" s="221" t="s">
        <v>19</v>
      </c>
      <c r="N593" s="222" t="s">
        <v>42</v>
      </c>
      <c r="O593" s="86"/>
      <c r="P593" s="223">
        <f>O593*H593</f>
        <v>0</v>
      </c>
      <c r="Q593" s="223">
        <v>1.0000000000000001E-05</v>
      </c>
      <c r="R593" s="223">
        <f>Q593*H593</f>
        <v>0.00022070000000000003</v>
      </c>
      <c r="S593" s="223">
        <v>0</v>
      </c>
      <c r="T593" s="224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25" t="s">
        <v>185</v>
      </c>
      <c r="AT593" s="225" t="s">
        <v>180</v>
      </c>
      <c r="AU593" s="225" t="s">
        <v>81</v>
      </c>
      <c r="AY593" s="19" t="s">
        <v>178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9" t="s">
        <v>79</v>
      </c>
      <c r="BK593" s="226">
        <f>ROUND(I593*H593,2)</f>
        <v>0</v>
      </c>
      <c r="BL593" s="19" t="s">
        <v>185</v>
      </c>
      <c r="BM593" s="225" t="s">
        <v>979</v>
      </c>
    </row>
    <row r="594" s="2" customFormat="1">
      <c r="A594" s="40"/>
      <c r="B594" s="41"/>
      <c r="C594" s="42"/>
      <c r="D594" s="227" t="s">
        <v>187</v>
      </c>
      <c r="E594" s="42"/>
      <c r="F594" s="228" t="s">
        <v>980</v>
      </c>
      <c r="G594" s="42"/>
      <c r="H594" s="42"/>
      <c r="I594" s="229"/>
      <c r="J594" s="42"/>
      <c r="K594" s="42"/>
      <c r="L594" s="46"/>
      <c r="M594" s="230"/>
      <c r="N594" s="231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187</v>
      </c>
      <c r="AU594" s="19" t="s">
        <v>81</v>
      </c>
    </row>
    <row r="595" s="15" customFormat="1">
      <c r="A595" s="15"/>
      <c r="B595" s="255"/>
      <c r="C595" s="256"/>
      <c r="D595" s="234" t="s">
        <v>189</v>
      </c>
      <c r="E595" s="257" t="s">
        <v>19</v>
      </c>
      <c r="F595" s="258" t="s">
        <v>981</v>
      </c>
      <c r="G595" s="256"/>
      <c r="H595" s="257" t="s">
        <v>19</v>
      </c>
      <c r="I595" s="259"/>
      <c r="J595" s="256"/>
      <c r="K595" s="256"/>
      <c r="L595" s="260"/>
      <c r="M595" s="261"/>
      <c r="N595" s="262"/>
      <c r="O595" s="262"/>
      <c r="P595" s="262"/>
      <c r="Q595" s="262"/>
      <c r="R595" s="262"/>
      <c r="S595" s="262"/>
      <c r="T595" s="263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4" t="s">
        <v>189</v>
      </c>
      <c r="AU595" s="264" t="s">
        <v>81</v>
      </c>
      <c r="AV595" s="15" t="s">
        <v>79</v>
      </c>
      <c r="AW595" s="15" t="s">
        <v>33</v>
      </c>
      <c r="AX595" s="15" t="s">
        <v>71</v>
      </c>
      <c r="AY595" s="264" t="s">
        <v>178</v>
      </c>
    </row>
    <row r="596" s="13" customFormat="1">
      <c r="A596" s="13"/>
      <c r="B596" s="232"/>
      <c r="C596" s="233"/>
      <c r="D596" s="234" t="s">
        <v>189</v>
      </c>
      <c r="E596" s="235" t="s">
        <v>19</v>
      </c>
      <c r="F596" s="236" t="s">
        <v>982</v>
      </c>
      <c r="G596" s="233"/>
      <c r="H596" s="237">
        <v>8.3699999999999992</v>
      </c>
      <c r="I596" s="238"/>
      <c r="J596" s="233"/>
      <c r="K596" s="233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189</v>
      </c>
      <c r="AU596" s="243" t="s">
        <v>81</v>
      </c>
      <c r="AV596" s="13" t="s">
        <v>81</v>
      </c>
      <c r="AW596" s="13" t="s">
        <v>33</v>
      </c>
      <c r="AX596" s="13" t="s">
        <v>71</v>
      </c>
      <c r="AY596" s="243" t="s">
        <v>178</v>
      </c>
    </row>
    <row r="597" s="13" customFormat="1">
      <c r="A597" s="13"/>
      <c r="B597" s="232"/>
      <c r="C597" s="233"/>
      <c r="D597" s="234" t="s">
        <v>189</v>
      </c>
      <c r="E597" s="235" t="s">
        <v>19</v>
      </c>
      <c r="F597" s="236" t="s">
        <v>983</v>
      </c>
      <c r="G597" s="233"/>
      <c r="H597" s="237">
        <v>12.699999999999999</v>
      </c>
      <c r="I597" s="238"/>
      <c r="J597" s="233"/>
      <c r="K597" s="233"/>
      <c r="L597" s="239"/>
      <c r="M597" s="240"/>
      <c r="N597" s="241"/>
      <c r="O597" s="241"/>
      <c r="P597" s="241"/>
      <c r="Q597" s="241"/>
      <c r="R597" s="241"/>
      <c r="S597" s="241"/>
      <c r="T597" s="24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3" t="s">
        <v>189</v>
      </c>
      <c r="AU597" s="243" t="s">
        <v>81</v>
      </c>
      <c r="AV597" s="13" t="s">
        <v>81</v>
      </c>
      <c r="AW597" s="13" t="s">
        <v>33</v>
      </c>
      <c r="AX597" s="13" t="s">
        <v>71</v>
      </c>
      <c r="AY597" s="243" t="s">
        <v>178</v>
      </c>
    </row>
    <row r="598" s="13" customFormat="1">
      <c r="A598" s="13"/>
      <c r="B598" s="232"/>
      <c r="C598" s="233"/>
      <c r="D598" s="234" t="s">
        <v>189</v>
      </c>
      <c r="E598" s="235" t="s">
        <v>19</v>
      </c>
      <c r="F598" s="236" t="s">
        <v>984</v>
      </c>
      <c r="G598" s="233"/>
      <c r="H598" s="237">
        <v>1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189</v>
      </c>
      <c r="AU598" s="243" t="s">
        <v>81</v>
      </c>
      <c r="AV598" s="13" t="s">
        <v>81</v>
      </c>
      <c r="AW598" s="13" t="s">
        <v>33</v>
      </c>
      <c r="AX598" s="13" t="s">
        <v>71</v>
      </c>
      <c r="AY598" s="243" t="s">
        <v>178</v>
      </c>
    </row>
    <row r="599" s="14" customFormat="1">
      <c r="A599" s="14"/>
      <c r="B599" s="244"/>
      <c r="C599" s="245"/>
      <c r="D599" s="234" t="s">
        <v>189</v>
      </c>
      <c r="E599" s="246" t="s">
        <v>19</v>
      </c>
      <c r="F599" s="247" t="s">
        <v>214</v>
      </c>
      <c r="G599" s="245"/>
      <c r="H599" s="248">
        <v>22.07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189</v>
      </c>
      <c r="AU599" s="254" t="s">
        <v>81</v>
      </c>
      <c r="AV599" s="14" t="s">
        <v>185</v>
      </c>
      <c r="AW599" s="14" t="s">
        <v>33</v>
      </c>
      <c r="AX599" s="14" t="s">
        <v>79</v>
      </c>
      <c r="AY599" s="254" t="s">
        <v>178</v>
      </c>
    </row>
    <row r="600" s="2" customFormat="1" ht="16.5" customHeight="1">
      <c r="A600" s="40"/>
      <c r="B600" s="41"/>
      <c r="C600" s="265" t="s">
        <v>985</v>
      </c>
      <c r="D600" s="265" t="s">
        <v>430</v>
      </c>
      <c r="E600" s="266" t="s">
        <v>986</v>
      </c>
      <c r="F600" s="267" t="s">
        <v>987</v>
      </c>
      <c r="G600" s="268" t="s">
        <v>275</v>
      </c>
      <c r="H600" s="269">
        <v>23.173999999999999</v>
      </c>
      <c r="I600" s="270"/>
      <c r="J600" s="271">
        <f>ROUND(I600*H600,2)</f>
        <v>0</v>
      </c>
      <c r="K600" s="267" t="s">
        <v>184</v>
      </c>
      <c r="L600" s="272"/>
      <c r="M600" s="273" t="s">
        <v>19</v>
      </c>
      <c r="N600" s="274" t="s">
        <v>42</v>
      </c>
      <c r="O600" s="86"/>
      <c r="P600" s="223">
        <f>O600*H600</f>
        <v>0</v>
      </c>
      <c r="Q600" s="223">
        <v>0.00010000000000000001</v>
      </c>
      <c r="R600" s="223">
        <f>Q600*H600</f>
        <v>0.0023174000000000003</v>
      </c>
      <c r="S600" s="223">
        <v>0</v>
      </c>
      <c r="T600" s="224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25" t="s">
        <v>232</v>
      </c>
      <c r="AT600" s="225" t="s">
        <v>430</v>
      </c>
      <c r="AU600" s="225" t="s">
        <v>81</v>
      </c>
      <c r="AY600" s="19" t="s">
        <v>178</v>
      </c>
      <c r="BE600" s="226">
        <f>IF(N600="základní",J600,0)</f>
        <v>0</v>
      </c>
      <c r="BF600" s="226">
        <f>IF(N600="snížená",J600,0)</f>
        <v>0</v>
      </c>
      <c r="BG600" s="226">
        <f>IF(N600="zákl. přenesená",J600,0)</f>
        <v>0</v>
      </c>
      <c r="BH600" s="226">
        <f>IF(N600="sníž. přenesená",J600,0)</f>
        <v>0</v>
      </c>
      <c r="BI600" s="226">
        <f>IF(N600="nulová",J600,0)</f>
        <v>0</v>
      </c>
      <c r="BJ600" s="19" t="s">
        <v>79</v>
      </c>
      <c r="BK600" s="226">
        <f>ROUND(I600*H600,2)</f>
        <v>0</v>
      </c>
      <c r="BL600" s="19" t="s">
        <v>185</v>
      </c>
      <c r="BM600" s="225" t="s">
        <v>988</v>
      </c>
    </row>
    <row r="601" s="13" customFormat="1">
      <c r="A601" s="13"/>
      <c r="B601" s="232"/>
      <c r="C601" s="233"/>
      <c r="D601" s="234" t="s">
        <v>189</v>
      </c>
      <c r="E601" s="233"/>
      <c r="F601" s="236" t="s">
        <v>989</v>
      </c>
      <c r="G601" s="233"/>
      <c r="H601" s="237">
        <v>23.173999999999999</v>
      </c>
      <c r="I601" s="238"/>
      <c r="J601" s="233"/>
      <c r="K601" s="233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189</v>
      </c>
      <c r="AU601" s="243" t="s">
        <v>81</v>
      </c>
      <c r="AV601" s="13" t="s">
        <v>81</v>
      </c>
      <c r="AW601" s="13" t="s">
        <v>4</v>
      </c>
      <c r="AX601" s="13" t="s">
        <v>79</v>
      </c>
      <c r="AY601" s="243" t="s">
        <v>178</v>
      </c>
    </row>
    <row r="602" s="2" customFormat="1" ht="16.5" customHeight="1">
      <c r="A602" s="40"/>
      <c r="B602" s="41"/>
      <c r="C602" s="214" t="s">
        <v>990</v>
      </c>
      <c r="D602" s="214" t="s">
        <v>180</v>
      </c>
      <c r="E602" s="215" t="s">
        <v>991</v>
      </c>
      <c r="F602" s="216" t="s">
        <v>992</v>
      </c>
      <c r="G602" s="217" t="s">
        <v>183</v>
      </c>
      <c r="H602" s="218">
        <v>254.94399999999999</v>
      </c>
      <c r="I602" s="219"/>
      <c r="J602" s="220">
        <f>ROUND(I602*H602,2)</f>
        <v>0</v>
      </c>
      <c r="K602" s="216" t="s">
        <v>184</v>
      </c>
      <c r="L602" s="46"/>
      <c r="M602" s="221" t="s">
        <v>19</v>
      </c>
      <c r="N602" s="222" t="s">
        <v>42</v>
      </c>
      <c r="O602" s="86"/>
      <c r="P602" s="223">
        <f>O602*H602</f>
        <v>0</v>
      </c>
      <c r="Q602" s="223">
        <v>0.0195</v>
      </c>
      <c r="R602" s="223">
        <f>Q602*H602</f>
        <v>4.9714079999999994</v>
      </c>
      <c r="S602" s="223">
        <v>0</v>
      </c>
      <c r="T602" s="224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25" t="s">
        <v>185</v>
      </c>
      <c r="AT602" s="225" t="s">
        <v>180</v>
      </c>
      <c r="AU602" s="225" t="s">
        <v>81</v>
      </c>
      <c r="AY602" s="19" t="s">
        <v>178</v>
      </c>
      <c r="BE602" s="226">
        <f>IF(N602="základní",J602,0)</f>
        <v>0</v>
      </c>
      <c r="BF602" s="226">
        <f>IF(N602="snížená",J602,0)</f>
        <v>0</v>
      </c>
      <c r="BG602" s="226">
        <f>IF(N602="zákl. přenesená",J602,0)</f>
        <v>0</v>
      </c>
      <c r="BH602" s="226">
        <f>IF(N602="sníž. přenesená",J602,0)</f>
        <v>0</v>
      </c>
      <c r="BI602" s="226">
        <f>IF(N602="nulová",J602,0)</f>
        <v>0</v>
      </c>
      <c r="BJ602" s="19" t="s">
        <v>79</v>
      </c>
      <c r="BK602" s="226">
        <f>ROUND(I602*H602,2)</f>
        <v>0</v>
      </c>
      <c r="BL602" s="19" t="s">
        <v>185</v>
      </c>
      <c r="BM602" s="225" t="s">
        <v>993</v>
      </c>
    </row>
    <row r="603" s="2" customFormat="1">
      <c r="A603" s="40"/>
      <c r="B603" s="41"/>
      <c r="C603" s="42"/>
      <c r="D603" s="227" t="s">
        <v>187</v>
      </c>
      <c r="E603" s="42"/>
      <c r="F603" s="228" t="s">
        <v>994</v>
      </c>
      <c r="G603" s="42"/>
      <c r="H603" s="42"/>
      <c r="I603" s="229"/>
      <c r="J603" s="42"/>
      <c r="K603" s="42"/>
      <c r="L603" s="46"/>
      <c r="M603" s="230"/>
      <c r="N603" s="231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187</v>
      </c>
      <c r="AU603" s="19" t="s">
        <v>81</v>
      </c>
    </row>
    <row r="604" s="15" customFormat="1">
      <c r="A604" s="15"/>
      <c r="B604" s="255"/>
      <c r="C604" s="256"/>
      <c r="D604" s="234" t="s">
        <v>189</v>
      </c>
      <c r="E604" s="257" t="s">
        <v>19</v>
      </c>
      <c r="F604" s="258" t="s">
        <v>901</v>
      </c>
      <c r="G604" s="256"/>
      <c r="H604" s="257" t="s">
        <v>19</v>
      </c>
      <c r="I604" s="259"/>
      <c r="J604" s="256"/>
      <c r="K604" s="256"/>
      <c r="L604" s="260"/>
      <c r="M604" s="261"/>
      <c r="N604" s="262"/>
      <c r="O604" s="262"/>
      <c r="P604" s="262"/>
      <c r="Q604" s="262"/>
      <c r="R604" s="262"/>
      <c r="S604" s="262"/>
      <c r="T604" s="263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4" t="s">
        <v>189</v>
      </c>
      <c r="AU604" s="264" t="s">
        <v>81</v>
      </c>
      <c r="AV604" s="15" t="s">
        <v>79</v>
      </c>
      <c r="AW604" s="15" t="s">
        <v>33</v>
      </c>
      <c r="AX604" s="15" t="s">
        <v>71</v>
      </c>
      <c r="AY604" s="264" t="s">
        <v>178</v>
      </c>
    </row>
    <row r="605" s="13" customFormat="1">
      <c r="A605" s="13"/>
      <c r="B605" s="232"/>
      <c r="C605" s="233"/>
      <c r="D605" s="234" t="s">
        <v>189</v>
      </c>
      <c r="E605" s="235" t="s">
        <v>19</v>
      </c>
      <c r="F605" s="236" t="s">
        <v>902</v>
      </c>
      <c r="G605" s="233"/>
      <c r="H605" s="237">
        <v>74.989999999999995</v>
      </c>
      <c r="I605" s="238"/>
      <c r="J605" s="233"/>
      <c r="K605" s="233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189</v>
      </c>
      <c r="AU605" s="243" t="s">
        <v>81</v>
      </c>
      <c r="AV605" s="13" t="s">
        <v>81</v>
      </c>
      <c r="AW605" s="13" t="s">
        <v>33</v>
      </c>
      <c r="AX605" s="13" t="s">
        <v>71</v>
      </c>
      <c r="AY605" s="243" t="s">
        <v>178</v>
      </c>
    </row>
    <row r="606" s="13" customFormat="1">
      <c r="A606" s="13"/>
      <c r="B606" s="232"/>
      <c r="C606" s="233"/>
      <c r="D606" s="234" t="s">
        <v>189</v>
      </c>
      <c r="E606" s="235" t="s">
        <v>19</v>
      </c>
      <c r="F606" s="236" t="s">
        <v>903</v>
      </c>
      <c r="G606" s="233"/>
      <c r="H606" s="237">
        <v>62.195999999999998</v>
      </c>
      <c r="I606" s="238"/>
      <c r="J606" s="233"/>
      <c r="K606" s="233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189</v>
      </c>
      <c r="AU606" s="243" t="s">
        <v>81</v>
      </c>
      <c r="AV606" s="13" t="s">
        <v>81</v>
      </c>
      <c r="AW606" s="13" t="s">
        <v>33</v>
      </c>
      <c r="AX606" s="13" t="s">
        <v>71</v>
      </c>
      <c r="AY606" s="243" t="s">
        <v>178</v>
      </c>
    </row>
    <row r="607" s="13" customFormat="1">
      <c r="A607" s="13"/>
      <c r="B607" s="232"/>
      <c r="C607" s="233"/>
      <c r="D607" s="234" t="s">
        <v>189</v>
      </c>
      <c r="E607" s="235" t="s">
        <v>19</v>
      </c>
      <c r="F607" s="236" t="s">
        <v>904</v>
      </c>
      <c r="G607" s="233"/>
      <c r="H607" s="237">
        <v>60.747999999999998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189</v>
      </c>
      <c r="AU607" s="243" t="s">
        <v>81</v>
      </c>
      <c r="AV607" s="13" t="s">
        <v>81</v>
      </c>
      <c r="AW607" s="13" t="s">
        <v>33</v>
      </c>
      <c r="AX607" s="13" t="s">
        <v>71</v>
      </c>
      <c r="AY607" s="243" t="s">
        <v>178</v>
      </c>
    </row>
    <row r="608" s="13" customFormat="1">
      <c r="A608" s="13"/>
      <c r="B608" s="232"/>
      <c r="C608" s="233"/>
      <c r="D608" s="234" t="s">
        <v>189</v>
      </c>
      <c r="E608" s="235" t="s">
        <v>19</v>
      </c>
      <c r="F608" s="236" t="s">
        <v>905</v>
      </c>
      <c r="G608" s="233"/>
      <c r="H608" s="237">
        <v>53.25</v>
      </c>
      <c r="I608" s="238"/>
      <c r="J608" s="233"/>
      <c r="K608" s="233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189</v>
      </c>
      <c r="AU608" s="243" t="s">
        <v>81</v>
      </c>
      <c r="AV608" s="13" t="s">
        <v>81</v>
      </c>
      <c r="AW608" s="13" t="s">
        <v>33</v>
      </c>
      <c r="AX608" s="13" t="s">
        <v>71</v>
      </c>
      <c r="AY608" s="243" t="s">
        <v>178</v>
      </c>
    </row>
    <row r="609" s="13" customFormat="1">
      <c r="A609" s="13"/>
      <c r="B609" s="232"/>
      <c r="C609" s="233"/>
      <c r="D609" s="234" t="s">
        <v>189</v>
      </c>
      <c r="E609" s="235" t="s">
        <v>19</v>
      </c>
      <c r="F609" s="236" t="s">
        <v>906</v>
      </c>
      <c r="G609" s="233"/>
      <c r="H609" s="237">
        <v>-47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189</v>
      </c>
      <c r="AU609" s="243" t="s">
        <v>81</v>
      </c>
      <c r="AV609" s="13" t="s">
        <v>81</v>
      </c>
      <c r="AW609" s="13" t="s">
        <v>33</v>
      </c>
      <c r="AX609" s="13" t="s">
        <v>71</v>
      </c>
      <c r="AY609" s="243" t="s">
        <v>178</v>
      </c>
    </row>
    <row r="610" s="13" customFormat="1">
      <c r="A610" s="13"/>
      <c r="B610" s="232"/>
      <c r="C610" s="233"/>
      <c r="D610" s="234" t="s">
        <v>189</v>
      </c>
      <c r="E610" s="235" t="s">
        <v>19</v>
      </c>
      <c r="F610" s="236" t="s">
        <v>907</v>
      </c>
      <c r="G610" s="233"/>
      <c r="H610" s="237">
        <v>20.399999999999999</v>
      </c>
      <c r="I610" s="238"/>
      <c r="J610" s="233"/>
      <c r="K610" s="233"/>
      <c r="L610" s="239"/>
      <c r="M610" s="240"/>
      <c r="N610" s="241"/>
      <c r="O610" s="241"/>
      <c r="P610" s="241"/>
      <c r="Q610" s="241"/>
      <c r="R610" s="241"/>
      <c r="S610" s="241"/>
      <c r="T610" s="24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3" t="s">
        <v>189</v>
      </c>
      <c r="AU610" s="243" t="s">
        <v>81</v>
      </c>
      <c r="AV610" s="13" t="s">
        <v>81</v>
      </c>
      <c r="AW610" s="13" t="s">
        <v>33</v>
      </c>
      <c r="AX610" s="13" t="s">
        <v>71</v>
      </c>
      <c r="AY610" s="243" t="s">
        <v>178</v>
      </c>
    </row>
    <row r="611" s="13" customFormat="1">
      <c r="A611" s="13"/>
      <c r="B611" s="232"/>
      <c r="C611" s="233"/>
      <c r="D611" s="234" t="s">
        <v>189</v>
      </c>
      <c r="E611" s="235" t="s">
        <v>19</v>
      </c>
      <c r="F611" s="236" t="s">
        <v>900</v>
      </c>
      <c r="G611" s="233"/>
      <c r="H611" s="237">
        <v>30.359999999999999</v>
      </c>
      <c r="I611" s="238"/>
      <c r="J611" s="233"/>
      <c r="K611" s="233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189</v>
      </c>
      <c r="AU611" s="243" t="s">
        <v>81</v>
      </c>
      <c r="AV611" s="13" t="s">
        <v>81</v>
      </c>
      <c r="AW611" s="13" t="s">
        <v>33</v>
      </c>
      <c r="AX611" s="13" t="s">
        <v>71</v>
      </c>
      <c r="AY611" s="243" t="s">
        <v>178</v>
      </c>
    </row>
    <row r="612" s="14" customFormat="1">
      <c r="A612" s="14"/>
      <c r="B612" s="244"/>
      <c r="C612" s="245"/>
      <c r="D612" s="234" t="s">
        <v>189</v>
      </c>
      <c r="E612" s="246" t="s">
        <v>19</v>
      </c>
      <c r="F612" s="247" t="s">
        <v>214</v>
      </c>
      <c r="G612" s="245"/>
      <c r="H612" s="248">
        <v>254.94399999999999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189</v>
      </c>
      <c r="AU612" s="254" t="s">
        <v>81</v>
      </c>
      <c r="AV612" s="14" t="s">
        <v>185</v>
      </c>
      <c r="AW612" s="14" t="s">
        <v>33</v>
      </c>
      <c r="AX612" s="14" t="s">
        <v>79</v>
      </c>
      <c r="AY612" s="254" t="s">
        <v>178</v>
      </c>
    </row>
    <row r="613" s="2" customFormat="1" ht="16.5" customHeight="1">
      <c r="A613" s="40"/>
      <c r="B613" s="41"/>
      <c r="C613" s="214" t="s">
        <v>995</v>
      </c>
      <c r="D613" s="214" t="s">
        <v>180</v>
      </c>
      <c r="E613" s="215" t="s">
        <v>991</v>
      </c>
      <c r="F613" s="216" t="s">
        <v>992</v>
      </c>
      <c r="G613" s="217" t="s">
        <v>183</v>
      </c>
      <c r="H613" s="218">
        <v>75.099000000000004</v>
      </c>
      <c r="I613" s="219"/>
      <c r="J613" s="220">
        <f>ROUND(I613*H613,2)</f>
        <v>0</v>
      </c>
      <c r="K613" s="216" t="s">
        <v>184</v>
      </c>
      <c r="L613" s="46"/>
      <c r="M613" s="221" t="s">
        <v>19</v>
      </c>
      <c r="N613" s="222" t="s">
        <v>42</v>
      </c>
      <c r="O613" s="86"/>
      <c r="P613" s="223">
        <f>O613*H613</f>
        <v>0</v>
      </c>
      <c r="Q613" s="223">
        <v>0.0195</v>
      </c>
      <c r="R613" s="223">
        <f>Q613*H613</f>
        <v>1.4644305</v>
      </c>
      <c r="S613" s="223">
        <v>0</v>
      </c>
      <c r="T613" s="224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25" t="s">
        <v>185</v>
      </c>
      <c r="AT613" s="225" t="s">
        <v>180</v>
      </c>
      <c r="AU613" s="225" t="s">
        <v>81</v>
      </c>
      <c r="AY613" s="19" t="s">
        <v>178</v>
      </c>
      <c r="BE613" s="226">
        <f>IF(N613="základní",J613,0)</f>
        <v>0</v>
      </c>
      <c r="BF613" s="226">
        <f>IF(N613="snížená",J613,0)</f>
        <v>0</v>
      </c>
      <c r="BG613" s="226">
        <f>IF(N613="zákl. přenesená",J613,0)</f>
        <v>0</v>
      </c>
      <c r="BH613" s="226">
        <f>IF(N613="sníž. přenesená",J613,0)</f>
        <v>0</v>
      </c>
      <c r="BI613" s="226">
        <f>IF(N613="nulová",J613,0)</f>
        <v>0</v>
      </c>
      <c r="BJ613" s="19" t="s">
        <v>79</v>
      </c>
      <c r="BK613" s="226">
        <f>ROUND(I613*H613,2)</f>
        <v>0</v>
      </c>
      <c r="BL613" s="19" t="s">
        <v>185</v>
      </c>
      <c r="BM613" s="225" t="s">
        <v>996</v>
      </c>
    </row>
    <row r="614" s="2" customFormat="1">
      <c r="A614" s="40"/>
      <c r="B614" s="41"/>
      <c r="C614" s="42"/>
      <c r="D614" s="227" t="s">
        <v>187</v>
      </c>
      <c r="E614" s="42"/>
      <c r="F614" s="228" t="s">
        <v>994</v>
      </c>
      <c r="G614" s="42"/>
      <c r="H614" s="42"/>
      <c r="I614" s="229"/>
      <c r="J614" s="42"/>
      <c r="K614" s="42"/>
      <c r="L614" s="46"/>
      <c r="M614" s="230"/>
      <c r="N614" s="231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187</v>
      </c>
      <c r="AU614" s="19" t="s">
        <v>81</v>
      </c>
    </row>
    <row r="615" s="15" customFormat="1">
      <c r="A615" s="15"/>
      <c r="B615" s="255"/>
      <c r="C615" s="256"/>
      <c r="D615" s="234" t="s">
        <v>189</v>
      </c>
      <c r="E615" s="257" t="s">
        <v>19</v>
      </c>
      <c r="F615" s="258" t="s">
        <v>997</v>
      </c>
      <c r="G615" s="256"/>
      <c r="H615" s="257" t="s">
        <v>19</v>
      </c>
      <c r="I615" s="259"/>
      <c r="J615" s="256"/>
      <c r="K615" s="256"/>
      <c r="L615" s="260"/>
      <c r="M615" s="261"/>
      <c r="N615" s="262"/>
      <c r="O615" s="262"/>
      <c r="P615" s="262"/>
      <c r="Q615" s="262"/>
      <c r="R615" s="262"/>
      <c r="S615" s="262"/>
      <c r="T615" s="263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4" t="s">
        <v>189</v>
      </c>
      <c r="AU615" s="264" t="s">
        <v>81</v>
      </c>
      <c r="AV615" s="15" t="s">
        <v>79</v>
      </c>
      <c r="AW615" s="15" t="s">
        <v>33</v>
      </c>
      <c r="AX615" s="15" t="s">
        <v>71</v>
      </c>
      <c r="AY615" s="264" t="s">
        <v>178</v>
      </c>
    </row>
    <row r="616" s="13" customFormat="1">
      <c r="A616" s="13"/>
      <c r="B616" s="232"/>
      <c r="C616" s="233"/>
      <c r="D616" s="234" t="s">
        <v>189</v>
      </c>
      <c r="E616" s="235" t="s">
        <v>19</v>
      </c>
      <c r="F616" s="236" t="s">
        <v>998</v>
      </c>
      <c r="G616" s="233"/>
      <c r="H616" s="237">
        <v>37.884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189</v>
      </c>
      <c r="AU616" s="243" t="s">
        <v>81</v>
      </c>
      <c r="AV616" s="13" t="s">
        <v>81</v>
      </c>
      <c r="AW616" s="13" t="s">
        <v>33</v>
      </c>
      <c r="AX616" s="13" t="s">
        <v>71</v>
      </c>
      <c r="AY616" s="243" t="s">
        <v>178</v>
      </c>
    </row>
    <row r="617" s="13" customFormat="1">
      <c r="A617" s="13"/>
      <c r="B617" s="232"/>
      <c r="C617" s="233"/>
      <c r="D617" s="234" t="s">
        <v>189</v>
      </c>
      <c r="E617" s="235" t="s">
        <v>19</v>
      </c>
      <c r="F617" s="236" t="s">
        <v>914</v>
      </c>
      <c r="G617" s="233"/>
      <c r="H617" s="237">
        <v>8.7300000000000004</v>
      </c>
      <c r="I617" s="238"/>
      <c r="J617" s="233"/>
      <c r="K617" s="233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189</v>
      </c>
      <c r="AU617" s="243" t="s">
        <v>81</v>
      </c>
      <c r="AV617" s="13" t="s">
        <v>81</v>
      </c>
      <c r="AW617" s="13" t="s">
        <v>33</v>
      </c>
      <c r="AX617" s="13" t="s">
        <v>71</v>
      </c>
      <c r="AY617" s="243" t="s">
        <v>178</v>
      </c>
    </row>
    <row r="618" s="13" customFormat="1">
      <c r="A618" s="13"/>
      <c r="B618" s="232"/>
      <c r="C618" s="233"/>
      <c r="D618" s="234" t="s">
        <v>189</v>
      </c>
      <c r="E618" s="235" t="s">
        <v>19</v>
      </c>
      <c r="F618" s="236" t="s">
        <v>859</v>
      </c>
      <c r="G618" s="233"/>
      <c r="H618" s="237">
        <v>28.484999999999999</v>
      </c>
      <c r="I618" s="238"/>
      <c r="J618" s="233"/>
      <c r="K618" s="233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189</v>
      </c>
      <c r="AU618" s="243" t="s">
        <v>81</v>
      </c>
      <c r="AV618" s="13" t="s">
        <v>81</v>
      </c>
      <c r="AW618" s="13" t="s">
        <v>33</v>
      </c>
      <c r="AX618" s="13" t="s">
        <v>71</v>
      </c>
      <c r="AY618" s="243" t="s">
        <v>178</v>
      </c>
    </row>
    <row r="619" s="14" customFormat="1">
      <c r="A619" s="14"/>
      <c r="B619" s="244"/>
      <c r="C619" s="245"/>
      <c r="D619" s="234" t="s">
        <v>189</v>
      </c>
      <c r="E619" s="246" t="s">
        <v>19</v>
      </c>
      <c r="F619" s="247" t="s">
        <v>214</v>
      </c>
      <c r="G619" s="245"/>
      <c r="H619" s="248">
        <v>75.099000000000004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189</v>
      </c>
      <c r="AU619" s="254" t="s">
        <v>81</v>
      </c>
      <c r="AV619" s="14" t="s">
        <v>185</v>
      </c>
      <c r="AW619" s="14" t="s">
        <v>33</v>
      </c>
      <c r="AX619" s="14" t="s">
        <v>79</v>
      </c>
      <c r="AY619" s="254" t="s">
        <v>178</v>
      </c>
    </row>
    <row r="620" s="2" customFormat="1" ht="24.15" customHeight="1">
      <c r="A620" s="40"/>
      <c r="B620" s="41"/>
      <c r="C620" s="214" t="s">
        <v>999</v>
      </c>
      <c r="D620" s="214" t="s">
        <v>180</v>
      </c>
      <c r="E620" s="215" t="s">
        <v>1000</v>
      </c>
      <c r="F620" s="216" t="s">
        <v>1001</v>
      </c>
      <c r="G620" s="217" t="s">
        <v>183</v>
      </c>
      <c r="H620" s="218">
        <v>254.94399999999999</v>
      </c>
      <c r="I620" s="219"/>
      <c r="J620" s="220">
        <f>ROUND(I620*H620,2)</f>
        <v>0</v>
      </c>
      <c r="K620" s="216" t="s">
        <v>184</v>
      </c>
      <c r="L620" s="46"/>
      <c r="M620" s="221" t="s">
        <v>19</v>
      </c>
      <c r="N620" s="222" t="s">
        <v>42</v>
      </c>
      <c r="O620" s="86"/>
      <c r="P620" s="223">
        <f>O620*H620</f>
        <v>0</v>
      </c>
      <c r="Q620" s="223">
        <v>0.0019</v>
      </c>
      <c r="R620" s="223">
        <f>Q620*H620</f>
        <v>0.48439359999999998</v>
      </c>
      <c r="S620" s="223">
        <v>0</v>
      </c>
      <c r="T620" s="224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25" t="s">
        <v>185</v>
      </c>
      <c r="AT620" s="225" t="s">
        <v>180</v>
      </c>
      <c r="AU620" s="225" t="s">
        <v>81</v>
      </c>
      <c r="AY620" s="19" t="s">
        <v>178</v>
      </c>
      <c r="BE620" s="226">
        <f>IF(N620="základní",J620,0)</f>
        <v>0</v>
      </c>
      <c r="BF620" s="226">
        <f>IF(N620="snížená",J620,0)</f>
        <v>0</v>
      </c>
      <c r="BG620" s="226">
        <f>IF(N620="zákl. přenesená",J620,0)</f>
        <v>0</v>
      </c>
      <c r="BH620" s="226">
        <f>IF(N620="sníž. přenesená",J620,0)</f>
        <v>0</v>
      </c>
      <c r="BI620" s="226">
        <f>IF(N620="nulová",J620,0)</f>
        <v>0</v>
      </c>
      <c r="BJ620" s="19" t="s">
        <v>79</v>
      </c>
      <c r="BK620" s="226">
        <f>ROUND(I620*H620,2)</f>
        <v>0</v>
      </c>
      <c r="BL620" s="19" t="s">
        <v>185</v>
      </c>
      <c r="BM620" s="225" t="s">
        <v>1002</v>
      </c>
    </row>
    <row r="621" s="2" customFormat="1">
      <c r="A621" s="40"/>
      <c r="B621" s="41"/>
      <c r="C621" s="42"/>
      <c r="D621" s="227" t="s">
        <v>187</v>
      </c>
      <c r="E621" s="42"/>
      <c r="F621" s="228" t="s">
        <v>1003</v>
      </c>
      <c r="G621" s="42"/>
      <c r="H621" s="42"/>
      <c r="I621" s="229"/>
      <c r="J621" s="42"/>
      <c r="K621" s="42"/>
      <c r="L621" s="46"/>
      <c r="M621" s="230"/>
      <c r="N621" s="231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187</v>
      </c>
      <c r="AU621" s="19" t="s">
        <v>81</v>
      </c>
    </row>
    <row r="622" s="15" customFormat="1">
      <c r="A622" s="15"/>
      <c r="B622" s="255"/>
      <c r="C622" s="256"/>
      <c r="D622" s="234" t="s">
        <v>189</v>
      </c>
      <c r="E622" s="257" t="s">
        <v>19</v>
      </c>
      <c r="F622" s="258" t="s">
        <v>901</v>
      </c>
      <c r="G622" s="256"/>
      <c r="H622" s="257" t="s">
        <v>19</v>
      </c>
      <c r="I622" s="259"/>
      <c r="J622" s="256"/>
      <c r="K622" s="256"/>
      <c r="L622" s="260"/>
      <c r="M622" s="261"/>
      <c r="N622" s="262"/>
      <c r="O622" s="262"/>
      <c r="P622" s="262"/>
      <c r="Q622" s="262"/>
      <c r="R622" s="262"/>
      <c r="S622" s="262"/>
      <c r="T622" s="263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64" t="s">
        <v>189</v>
      </c>
      <c r="AU622" s="264" t="s">
        <v>81</v>
      </c>
      <c r="AV622" s="15" t="s">
        <v>79</v>
      </c>
      <c r="AW622" s="15" t="s">
        <v>33</v>
      </c>
      <c r="AX622" s="15" t="s">
        <v>71</v>
      </c>
      <c r="AY622" s="264" t="s">
        <v>178</v>
      </c>
    </row>
    <row r="623" s="13" customFormat="1">
      <c r="A623" s="13"/>
      <c r="B623" s="232"/>
      <c r="C623" s="233"/>
      <c r="D623" s="234" t="s">
        <v>189</v>
      </c>
      <c r="E623" s="235" t="s">
        <v>19</v>
      </c>
      <c r="F623" s="236" t="s">
        <v>902</v>
      </c>
      <c r="G623" s="233"/>
      <c r="H623" s="237">
        <v>74.989999999999995</v>
      </c>
      <c r="I623" s="238"/>
      <c r="J623" s="233"/>
      <c r="K623" s="233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189</v>
      </c>
      <c r="AU623" s="243" t="s">
        <v>81</v>
      </c>
      <c r="AV623" s="13" t="s">
        <v>81</v>
      </c>
      <c r="AW623" s="13" t="s">
        <v>33</v>
      </c>
      <c r="AX623" s="13" t="s">
        <v>71</v>
      </c>
      <c r="AY623" s="243" t="s">
        <v>178</v>
      </c>
    </row>
    <row r="624" s="13" customFormat="1">
      <c r="A624" s="13"/>
      <c r="B624" s="232"/>
      <c r="C624" s="233"/>
      <c r="D624" s="234" t="s">
        <v>189</v>
      </c>
      <c r="E624" s="235" t="s">
        <v>19</v>
      </c>
      <c r="F624" s="236" t="s">
        <v>903</v>
      </c>
      <c r="G624" s="233"/>
      <c r="H624" s="237">
        <v>62.195999999999998</v>
      </c>
      <c r="I624" s="238"/>
      <c r="J624" s="233"/>
      <c r="K624" s="233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189</v>
      </c>
      <c r="AU624" s="243" t="s">
        <v>81</v>
      </c>
      <c r="AV624" s="13" t="s">
        <v>81</v>
      </c>
      <c r="AW624" s="13" t="s">
        <v>33</v>
      </c>
      <c r="AX624" s="13" t="s">
        <v>71</v>
      </c>
      <c r="AY624" s="243" t="s">
        <v>178</v>
      </c>
    </row>
    <row r="625" s="13" customFormat="1">
      <c r="A625" s="13"/>
      <c r="B625" s="232"/>
      <c r="C625" s="233"/>
      <c r="D625" s="234" t="s">
        <v>189</v>
      </c>
      <c r="E625" s="235" t="s">
        <v>19</v>
      </c>
      <c r="F625" s="236" t="s">
        <v>904</v>
      </c>
      <c r="G625" s="233"/>
      <c r="H625" s="237">
        <v>60.747999999999998</v>
      </c>
      <c r="I625" s="238"/>
      <c r="J625" s="233"/>
      <c r="K625" s="233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189</v>
      </c>
      <c r="AU625" s="243" t="s">
        <v>81</v>
      </c>
      <c r="AV625" s="13" t="s">
        <v>81</v>
      </c>
      <c r="AW625" s="13" t="s">
        <v>33</v>
      </c>
      <c r="AX625" s="13" t="s">
        <v>71</v>
      </c>
      <c r="AY625" s="243" t="s">
        <v>178</v>
      </c>
    </row>
    <row r="626" s="13" customFormat="1">
      <c r="A626" s="13"/>
      <c r="B626" s="232"/>
      <c r="C626" s="233"/>
      <c r="D626" s="234" t="s">
        <v>189</v>
      </c>
      <c r="E626" s="235" t="s">
        <v>19</v>
      </c>
      <c r="F626" s="236" t="s">
        <v>905</v>
      </c>
      <c r="G626" s="233"/>
      <c r="H626" s="237">
        <v>53.25</v>
      </c>
      <c r="I626" s="238"/>
      <c r="J626" s="233"/>
      <c r="K626" s="233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189</v>
      </c>
      <c r="AU626" s="243" t="s">
        <v>81</v>
      </c>
      <c r="AV626" s="13" t="s">
        <v>81</v>
      </c>
      <c r="AW626" s="13" t="s">
        <v>33</v>
      </c>
      <c r="AX626" s="13" t="s">
        <v>71</v>
      </c>
      <c r="AY626" s="243" t="s">
        <v>178</v>
      </c>
    </row>
    <row r="627" s="13" customFormat="1">
      <c r="A627" s="13"/>
      <c r="B627" s="232"/>
      <c r="C627" s="233"/>
      <c r="D627" s="234" t="s">
        <v>189</v>
      </c>
      <c r="E627" s="235" t="s">
        <v>19</v>
      </c>
      <c r="F627" s="236" t="s">
        <v>906</v>
      </c>
      <c r="G627" s="233"/>
      <c r="H627" s="237">
        <v>-47</v>
      </c>
      <c r="I627" s="238"/>
      <c r="J627" s="233"/>
      <c r="K627" s="233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189</v>
      </c>
      <c r="AU627" s="243" t="s">
        <v>81</v>
      </c>
      <c r="AV627" s="13" t="s">
        <v>81</v>
      </c>
      <c r="AW627" s="13" t="s">
        <v>33</v>
      </c>
      <c r="AX627" s="13" t="s">
        <v>71</v>
      </c>
      <c r="AY627" s="243" t="s">
        <v>178</v>
      </c>
    </row>
    <row r="628" s="13" customFormat="1">
      <c r="A628" s="13"/>
      <c r="B628" s="232"/>
      <c r="C628" s="233"/>
      <c r="D628" s="234" t="s">
        <v>189</v>
      </c>
      <c r="E628" s="235" t="s">
        <v>19</v>
      </c>
      <c r="F628" s="236" t="s">
        <v>907</v>
      </c>
      <c r="G628" s="233"/>
      <c r="H628" s="237">
        <v>20.399999999999999</v>
      </c>
      <c r="I628" s="238"/>
      <c r="J628" s="233"/>
      <c r="K628" s="233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189</v>
      </c>
      <c r="AU628" s="243" t="s">
        <v>81</v>
      </c>
      <c r="AV628" s="13" t="s">
        <v>81</v>
      </c>
      <c r="AW628" s="13" t="s">
        <v>33</v>
      </c>
      <c r="AX628" s="13" t="s">
        <v>71</v>
      </c>
      <c r="AY628" s="243" t="s">
        <v>178</v>
      </c>
    </row>
    <row r="629" s="13" customFormat="1">
      <c r="A629" s="13"/>
      <c r="B629" s="232"/>
      <c r="C629" s="233"/>
      <c r="D629" s="234" t="s">
        <v>189</v>
      </c>
      <c r="E629" s="235" t="s">
        <v>19</v>
      </c>
      <c r="F629" s="236" t="s">
        <v>900</v>
      </c>
      <c r="G629" s="233"/>
      <c r="H629" s="237">
        <v>30.359999999999999</v>
      </c>
      <c r="I629" s="238"/>
      <c r="J629" s="233"/>
      <c r="K629" s="233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189</v>
      </c>
      <c r="AU629" s="243" t="s">
        <v>81</v>
      </c>
      <c r="AV629" s="13" t="s">
        <v>81</v>
      </c>
      <c r="AW629" s="13" t="s">
        <v>33</v>
      </c>
      <c r="AX629" s="13" t="s">
        <v>71</v>
      </c>
      <c r="AY629" s="243" t="s">
        <v>178</v>
      </c>
    </row>
    <row r="630" s="14" customFormat="1">
      <c r="A630" s="14"/>
      <c r="B630" s="244"/>
      <c r="C630" s="245"/>
      <c r="D630" s="234" t="s">
        <v>189</v>
      </c>
      <c r="E630" s="246" t="s">
        <v>19</v>
      </c>
      <c r="F630" s="247" t="s">
        <v>214</v>
      </c>
      <c r="G630" s="245"/>
      <c r="H630" s="248">
        <v>254.94399999999999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189</v>
      </c>
      <c r="AU630" s="254" t="s">
        <v>81</v>
      </c>
      <c r="AV630" s="14" t="s">
        <v>185</v>
      </c>
      <c r="AW630" s="14" t="s">
        <v>33</v>
      </c>
      <c r="AX630" s="14" t="s">
        <v>79</v>
      </c>
      <c r="AY630" s="254" t="s">
        <v>178</v>
      </c>
    </row>
    <row r="631" s="2" customFormat="1" ht="16.5" customHeight="1">
      <c r="A631" s="40"/>
      <c r="B631" s="41"/>
      <c r="C631" s="214" t="s">
        <v>1004</v>
      </c>
      <c r="D631" s="214" t="s">
        <v>180</v>
      </c>
      <c r="E631" s="215" t="s">
        <v>1005</v>
      </c>
      <c r="F631" s="216" t="s">
        <v>1006</v>
      </c>
      <c r="G631" s="217" t="s">
        <v>183</v>
      </c>
      <c r="H631" s="218">
        <v>15.044000000000001</v>
      </c>
      <c r="I631" s="219"/>
      <c r="J631" s="220">
        <f>ROUND(I631*H631,2)</f>
        <v>0</v>
      </c>
      <c r="K631" s="216" t="s">
        <v>184</v>
      </c>
      <c r="L631" s="46"/>
      <c r="M631" s="221" t="s">
        <v>19</v>
      </c>
      <c r="N631" s="222" t="s">
        <v>42</v>
      </c>
      <c r="O631" s="86"/>
      <c r="P631" s="223">
        <f>O631*H631</f>
        <v>0</v>
      </c>
      <c r="Q631" s="223">
        <v>0.0038</v>
      </c>
      <c r="R631" s="223">
        <f>Q631*H631</f>
        <v>0.057167200000000001</v>
      </c>
      <c r="S631" s="223">
        <v>0</v>
      </c>
      <c r="T631" s="224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5" t="s">
        <v>185</v>
      </c>
      <c r="AT631" s="225" t="s">
        <v>180</v>
      </c>
      <c r="AU631" s="225" t="s">
        <v>81</v>
      </c>
      <c r="AY631" s="19" t="s">
        <v>178</v>
      </c>
      <c r="BE631" s="226">
        <f>IF(N631="základní",J631,0)</f>
        <v>0</v>
      </c>
      <c r="BF631" s="226">
        <f>IF(N631="snížená",J631,0)</f>
        <v>0</v>
      </c>
      <c r="BG631" s="226">
        <f>IF(N631="zákl. přenesená",J631,0)</f>
        <v>0</v>
      </c>
      <c r="BH631" s="226">
        <f>IF(N631="sníž. přenesená",J631,0)</f>
        <v>0</v>
      </c>
      <c r="BI631" s="226">
        <f>IF(N631="nulová",J631,0)</f>
        <v>0</v>
      </c>
      <c r="BJ631" s="19" t="s">
        <v>79</v>
      </c>
      <c r="BK631" s="226">
        <f>ROUND(I631*H631,2)</f>
        <v>0</v>
      </c>
      <c r="BL631" s="19" t="s">
        <v>185</v>
      </c>
      <c r="BM631" s="225" t="s">
        <v>1007</v>
      </c>
    </row>
    <row r="632" s="2" customFormat="1">
      <c r="A632" s="40"/>
      <c r="B632" s="41"/>
      <c r="C632" s="42"/>
      <c r="D632" s="227" t="s">
        <v>187</v>
      </c>
      <c r="E632" s="42"/>
      <c r="F632" s="228" t="s">
        <v>1008</v>
      </c>
      <c r="G632" s="42"/>
      <c r="H632" s="42"/>
      <c r="I632" s="229"/>
      <c r="J632" s="42"/>
      <c r="K632" s="42"/>
      <c r="L632" s="46"/>
      <c r="M632" s="230"/>
      <c r="N632" s="231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187</v>
      </c>
      <c r="AU632" s="19" t="s">
        <v>81</v>
      </c>
    </row>
    <row r="633" s="13" customFormat="1">
      <c r="A633" s="13"/>
      <c r="B633" s="232"/>
      <c r="C633" s="233"/>
      <c r="D633" s="234" t="s">
        <v>189</v>
      </c>
      <c r="E633" s="235" t="s">
        <v>19</v>
      </c>
      <c r="F633" s="236" t="s">
        <v>1009</v>
      </c>
      <c r="G633" s="233"/>
      <c r="H633" s="237">
        <v>15.044000000000001</v>
      </c>
      <c r="I633" s="238"/>
      <c r="J633" s="233"/>
      <c r="K633" s="233"/>
      <c r="L633" s="239"/>
      <c r="M633" s="240"/>
      <c r="N633" s="241"/>
      <c r="O633" s="241"/>
      <c r="P633" s="241"/>
      <c r="Q633" s="241"/>
      <c r="R633" s="241"/>
      <c r="S633" s="241"/>
      <c r="T633" s="24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3" t="s">
        <v>189</v>
      </c>
      <c r="AU633" s="243" t="s">
        <v>81</v>
      </c>
      <c r="AV633" s="13" t="s">
        <v>81</v>
      </c>
      <c r="AW633" s="13" t="s">
        <v>33</v>
      </c>
      <c r="AX633" s="13" t="s">
        <v>79</v>
      </c>
      <c r="AY633" s="243" t="s">
        <v>178</v>
      </c>
    </row>
    <row r="634" s="2" customFormat="1" ht="16.5" customHeight="1">
      <c r="A634" s="40"/>
      <c r="B634" s="41"/>
      <c r="C634" s="214" t="s">
        <v>1010</v>
      </c>
      <c r="D634" s="214" t="s">
        <v>180</v>
      </c>
      <c r="E634" s="215" t="s">
        <v>1011</v>
      </c>
      <c r="F634" s="216" t="s">
        <v>1012</v>
      </c>
      <c r="G634" s="217" t="s">
        <v>1013</v>
      </c>
      <c r="H634" s="218">
        <v>162.16800000000001</v>
      </c>
      <c r="I634" s="219"/>
      <c r="J634" s="220">
        <f>ROUND(I634*H634,2)</f>
        <v>0</v>
      </c>
      <c r="K634" s="216" t="s">
        <v>184</v>
      </c>
      <c r="L634" s="46"/>
      <c r="M634" s="221" t="s">
        <v>19</v>
      </c>
      <c r="N634" s="222" t="s">
        <v>42</v>
      </c>
      <c r="O634" s="86"/>
      <c r="P634" s="223">
        <f>O634*H634</f>
        <v>0</v>
      </c>
      <c r="Q634" s="223">
        <v>0.00013999999999999999</v>
      </c>
      <c r="R634" s="223">
        <f>Q634*H634</f>
        <v>0.022703519999999998</v>
      </c>
      <c r="S634" s="223">
        <v>0</v>
      </c>
      <c r="T634" s="224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25" t="s">
        <v>185</v>
      </c>
      <c r="AT634" s="225" t="s">
        <v>180</v>
      </c>
      <c r="AU634" s="225" t="s">
        <v>81</v>
      </c>
      <c r="AY634" s="19" t="s">
        <v>178</v>
      </c>
      <c r="BE634" s="226">
        <f>IF(N634="základní",J634,0)</f>
        <v>0</v>
      </c>
      <c r="BF634" s="226">
        <f>IF(N634="snížená",J634,0)</f>
        <v>0</v>
      </c>
      <c r="BG634" s="226">
        <f>IF(N634="zákl. přenesená",J634,0)</f>
        <v>0</v>
      </c>
      <c r="BH634" s="226">
        <f>IF(N634="sníž. přenesená",J634,0)</f>
        <v>0</v>
      </c>
      <c r="BI634" s="226">
        <f>IF(N634="nulová",J634,0)</f>
        <v>0</v>
      </c>
      <c r="BJ634" s="19" t="s">
        <v>79</v>
      </c>
      <c r="BK634" s="226">
        <f>ROUND(I634*H634,2)</f>
        <v>0</v>
      </c>
      <c r="BL634" s="19" t="s">
        <v>185</v>
      </c>
      <c r="BM634" s="225" t="s">
        <v>1014</v>
      </c>
    </row>
    <row r="635" s="2" customFormat="1">
      <c r="A635" s="40"/>
      <c r="B635" s="41"/>
      <c r="C635" s="42"/>
      <c r="D635" s="227" t="s">
        <v>187</v>
      </c>
      <c r="E635" s="42"/>
      <c r="F635" s="228" t="s">
        <v>1015</v>
      </c>
      <c r="G635" s="42"/>
      <c r="H635" s="42"/>
      <c r="I635" s="229"/>
      <c r="J635" s="42"/>
      <c r="K635" s="42"/>
      <c r="L635" s="46"/>
      <c r="M635" s="230"/>
      <c r="N635" s="231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187</v>
      </c>
      <c r="AU635" s="19" t="s">
        <v>81</v>
      </c>
    </row>
    <row r="636" s="13" customFormat="1">
      <c r="A636" s="13"/>
      <c r="B636" s="232"/>
      <c r="C636" s="233"/>
      <c r="D636" s="234" t="s">
        <v>189</v>
      </c>
      <c r="E636" s="235" t="s">
        <v>19</v>
      </c>
      <c r="F636" s="236" t="s">
        <v>1016</v>
      </c>
      <c r="G636" s="233"/>
      <c r="H636" s="237">
        <v>162.16800000000001</v>
      </c>
      <c r="I636" s="238"/>
      <c r="J636" s="233"/>
      <c r="K636" s="233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189</v>
      </c>
      <c r="AU636" s="243" t="s">
        <v>81</v>
      </c>
      <c r="AV636" s="13" t="s">
        <v>81</v>
      </c>
      <c r="AW636" s="13" t="s">
        <v>33</v>
      </c>
      <c r="AX636" s="13" t="s">
        <v>79</v>
      </c>
      <c r="AY636" s="243" t="s">
        <v>178</v>
      </c>
    </row>
    <row r="637" s="2" customFormat="1" ht="24.15" customHeight="1">
      <c r="A637" s="40"/>
      <c r="B637" s="41"/>
      <c r="C637" s="214" t="s">
        <v>1017</v>
      </c>
      <c r="D637" s="214" t="s">
        <v>180</v>
      </c>
      <c r="E637" s="215" t="s">
        <v>1018</v>
      </c>
      <c r="F637" s="216" t="s">
        <v>1019</v>
      </c>
      <c r="G637" s="217" t="s">
        <v>183</v>
      </c>
      <c r="H637" s="218">
        <v>96.364999999999995</v>
      </c>
      <c r="I637" s="219"/>
      <c r="J637" s="220">
        <f>ROUND(I637*H637,2)</f>
        <v>0</v>
      </c>
      <c r="K637" s="216" t="s">
        <v>184</v>
      </c>
      <c r="L637" s="46"/>
      <c r="M637" s="221" t="s">
        <v>19</v>
      </c>
      <c r="N637" s="222" t="s">
        <v>42</v>
      </c>
      <c r="O637" s="86"/>
      <c r="P637" s="223">
        <f>O637*H637</f>
        <v>0</v>
      </c>
      <c r="Q637" s="223">
        <v>0</v>
      </c>
      <c r="R637" s="223">
        <f>Q637*H637</f>
        <v>0</v>
      </c>
      <c r="S637" s="223">
        <v>1.0000000000000001E-05</v>
      </c>
      <c r="T637" s="224">
        <f>S637*H637</f>
        <v>0.00096365000000000003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25" t="s">
        <v>185</v>
      </c>
      <c r="AT637" s="225" t="s">
        <v>180</v>
      </c>
      <c r="AU637" s="225" t="s">
        <v>81</v>
      </c>
      <c r="AY637" s="19" t="s">
        <v>178</v>
      </c>
      <c r="BE637" s="226">
        <f>IF(N637="základní",J637,0)</f>
        <v>0</v>
      </c>
      <c r="BF637" s="226">
        <f>IF(N637="snížená",J637,0)</f>
        <v>0</v>
      </c>
      <c r="BG637" s="226">
        <f>IF(N637="zákl. přenesená",J637,0)</f>
        <v>0</v>
      </c>
      <c r="BH637" s="226">
        <f>IF(N637="sníž. přenesená",J637,0)</f>
        <v>0</v>
      </c>
      <c r="BI637" s="226">
        <f>IF(N637="nulová",J637,0)</f>
        <v>0</v>
      </c>
      <c r="BJ637" s="19" t="s">
        <v>79</v>
      </c>
      <c r="BK637" s="226">
        <f>ROUND(I637*H637,2)</f>
        <v>0</v>
      </c>
      <c r="BL637" s="19" t="s">
        <v>185</v>
      </c>
      <c r="BM637" s="225" t="s">
        <v>1020</v>
      </c>
    </row>
    <row r="638" s="2" customFormat="1">
      <c r="A638" s="40"/>
      <c r="B638" s="41"/>
      <c r="C638" s="42"/>
      <c r="D638" s="227" t="s">
        <v>187</v>
      </c>
      <c r="E638" s="42"/>
      <c r="F638" s="228" t="s">
        <v>1021</v>
      </c>
      <c r="G638" s="42"/>
      <c r="H638" s="42"/>
      <c r="I638" s="229"/>
      <c r="J638" s="42"/>
      <c r="K638" s="42"/>
      <c r="L638" s="46"/>
      <c r="M638" s="230"/>
      <c r="N638" s="231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187</v>
      </c>
      <c r="AU638" s="19" t="s">
        <v>81</v>
      </c>
    </row>
    <row r="639" s="13" customFormat="1">
      <c r="A639" s="13"/>
      <c r="B639" s="232"/>
      <c r="C639" s="233"/>
      <c r="D639" s="234" t="s">
        <v>189</v>
      </c>
      <c r="E639" s="235" t="s">
        <v>19</v>
      </c>
      <c r="F639" s="236" t="s">
        <v>1022</v>
      </c>
      <c r="G639" s="233"/>
      <c r="H639" s="237">
        <v>74.375</v>
      </c>
      <c r="I639" s="238"/>
      <c r="J639" s="233"/>
      <c r="K639" s="233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189</v>
      </c>
      <c r="AU639" s="243" t="s">
        <v>81</v>
      </c>
      <c r="AV639" s="13" t="s">
        <v>81</v>
      </c>
      <c r="AW639" s="13" t="s">
        <v>33</v>
      </c>
      <c r="AX639" s="13" t="s">
        <v>71</v>
      </c>
      <c r="AY639" s="243" t="s">
        <v>178</v>
      </c>
    </row>
    <row r="640" s="13" customFormat="1">
      <c r="A640" s="13"/>
      <c r="B640" s="232"/>
      <c r="C640" s="233"/>
      <c r="D640" s="234" t="s">
        <v>189</v>
      </c>
      <c r="E640" s="235" t="s">
        <v>19</v>
      </c>
      <c r="F640" s="236" t="s">
        <v>1023</v>
      </c>
      <c r="G640" s="233"/>
      <c r="H640" s="237">
        <v>21.989999999999998</v>
      </c>
      <c r="I640" s="238"/>
      <c r="J640" s="233"/>
      <c r="K640" s="233"/>
      <c r="L640" s="239"/>
      <c r="M640" s="240"/>
      <c r="N640" s="241"/>
      <c r="O640" s="241"/>
      <c r="P640" s="241"/>
      <c r="Q640" s="241"/>
      <c r="R640" s="241"/>
      <c r="S640" s="241"/>
      <c r="T640" s="24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3" t="s">
        <v>189</v>
      </c>
      <c r="AU640" s="243" t="s">
        <v>81</v>
      </c>
      <c r="AV640" s="13" t="s">
        <v>81</v>
      </c>
      <c r="AW640" s="13" t="s">
        <v>33</v>
      </c>
      <c r="AX640" s="13" t="s">
        <v>71</v>
      </c>
      <c r="AY640" s="243" t="s">
        <v>178</v>
      </c>
    </row>
    <row r="641" s="14" customFormat="1">
      <c r="A641" s="14"/>
      <c r="B641" s="244"/>
      <c r="C641" s="245"/>
      <c r="D641" s="234" t="s">
        <v>189</v>
      </c>
      <c r="E641" s="246" t="s">
        <v>19</v>
      </c>
      <c r="F641" s="247" t="s">
        <v>214</v>
      </c>
      <c r="G641" s="245"/>
      <c r="H641" s="248">
        <v>96.364999999999995</v>
      </c>
      <c r="I641" s="249"/>
      <c r="J641" s="245"/>
      <c r="K641" s="245"/>
      <c r="L641" s="250"/>
      <c r="M641" s="251"/>
      <c r="N641" s="252"/>
      <c r="O641" s="252"/>
      <c r="P641" s="252"/>
      <c r="Q641" s="252"/>
      <c r="R641" s="252"/>
      <c r="S641" s="252"/>
      <c r="T641" s="25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4" t="s">
        <v>189</v>
      </c>
      <c r="AU641" s="254" t="s">
        <v>81</v>
      </c>
      <c r="AV641" s="14" t="s">
        <v>185</v>
      </c>
      <c r="AW641" s="14" t="s">
        <v>33</v>
      </c>
      <c r="AX641" s="14" t="s">
        <v>79</v>
      </c>
      <c r="AY641" s="254" t="s">
        <v>178</v>
      </c>
    </row>
    <row r="642" s="2" customFormat="1" ht="21.75" customHeight="1">
      <c r="A642" s="40"/>
      <c r="B642" s="41"/>
      <c r="C642" s="214" t="s">
        <v>1024</v>
      </c>
      <c r="D642" s="214" t="s">
        <v>180</v>
      </c>
      <c r="E642" s="215" t="s">
        <v>1025</v>
      </c>
      <c r="F642" s="216" t="s">
        <v>1026</v>
      </c>
      <c r="G642" s="217" t="s">
        <v>193</v>
      </c>
      <c r="H642" s="218">
        <v>15.887000000000001</v>
      </c>
      <c r="I642" s="219"/>
      <c r="J642" s="220">
        <f>ROUND(I642*H642,2)</f>
        <v>0</v>
      </c>
      <c r="K642" s="216" t="s">
        <v>184</v>
      </c>
      <c r="L642" s="46"/>
      <c r="M642" s="221" t="s">
        <v>19</v>
      </c>
      <c r="N642" s="222" t="s">
        <v>42</v>
      </c>
      <c r="O642" s="86"/>
      <c r="P642" s="223">
        <f>O642*H642</f>
        <v>0</v>
      </c>
      <c r="Q642" s="223">
        <v>2.5018699999999998</v>
      </c>
      <c r="R642" s="223">
        <f>Q642*H642</f>
        <v>39.747208690000001</v>
      </c>
      <c r="S642" s="223">
        <v>0</v>
      </c>
      <c r="T642" s="224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25" t="s">
        <v>185</v>
      </c>
      <c r="AT642" s="225" t="s">
        <v>180</v>
      </c>
      <c r="AU642" s="225" t="s">
        <v>81</v>
      </c>
      <c r="AY642" s="19" t="s">
        <v>178</v>
      </c>
      <c r="BE642" s="226">
        <f>IF(N642="základní",J642,0)</f>
        <v>0</v>
      </c>
      <c r="BF642" s="226">
        <f>IF(N642="snížená",J642,0)</f>
        <v>0</v>
      </c>
      <c r="BG642" s="226">
        <f>IF(N642="zákl. přenesená",J642,0)</f>
        <v>0</v>
      </c>
      <c r="BH642" s="226">
        <f>IF(N642="sníž. přenesená",J642,0)</f>
        <v>0</v>
      </c>
      <c r="BI642" s="226">
        <f>IF(N642="nulová",J642,0)</f>
        <v>0</v>
      </c>
      <c r="BJ642" s="19" t="s">
        <v>79</v>
      </c>
      <c r="BK642" s="226">
        <f>ROUND(I642*H642,2)</f>
        <v>0</v>
      </c>
      <c r="BL642" s="19" t="s">
        <v>185</v>
      </c>
      <c r="BM642" s="225" t="s">
        <v>1027</v>
      </c>
    </row>
    <row r="643" s="2" customFormat="1">
      <c r="A643" s="40"/>
      <c r="B643" s="41"/>
      <c r="C643" s="42"/>
      <c r="D643" s="227" t="s">
        <v>187</v>
      </c>
      <c r="E643" s="42"/>
      <c r="F643" s="228" t="s">
        <v>1028</v>
      </c>
      <c r="G643" s="42"/>
      <c r="H643" s="42"/>
      <c r="I643" s="229"/>
      <c r="J643" s="42"/>
      <c r="K643" s="42"/>
      <c r="L643" s="46"/>
      <c r="M643" s="230"/>
      <c r="N643" s="231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187</v>
      </c>
      <c r="AU643" s="19" t="s">
        <v>81</v>
      </c>
    </row>
    <row r="644" s="13" customFormat="1">
      <c r="A644" s="13"/>
      <c r="B644" s="232"/>
      <c r="C644" s="233"/>
      <c r="D644" s="234" t="s">
        <v>189</v>
      </c>
      <c r="E644" s="235" t="s">
        <v>19</v>
      </c>
      <c r="F644" s="236" t="s">
        <v>1029</v>
      </c>
      <c r="G644" s="233"/>
      <c r="H644" s="237">
        <v>15.887000000000001</v>
      </c>
      <c r="I644" s="238"/>
      <c r="J644" s="233"/>
      <c r="K644" s="233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189</v>
      </c>
      <c r="AU644" s="243" t="s">
        <v>81</v>
      </c>
      <c r="AV644" s="13" t="s">
        <v>81</v>
      </c>
      <c r="AW644" s="13" t="s">
        <v>33</v>
      </c>
      <c r="AX644" s="13" t="s">
        <v>79</v>
      </c>
      <c r="AY644" s="243" t="s">
        <v>178</v>
      </c>
    </row>
    <row r="645" s="2" customFormat="1" ht="21.75" customHeight="1">
      <c r="A645" s="40"/>
      <c r="B645" s="41"/>
      <c r="C645" s="214" t="s">
        <v>1030</v>
      </c>
      <c r="D645" s="214" t="s">
        <v>180</v>
      </c>
      <c r="E645" s="215" t="s">
        <v>1031</v>
      </c>
      <c r="F645" s="216" t="s">
        <v>1032</v>
      </c>
      <c r="G645" s="217" t="s">
        <v>193</v>
      </c>
      <c r="H645" s="218">
        <v>1.827</v>
      </c>
      <c r="I645" s="219"/>
      <c r="J645" s="220">
        <f>ROUND(I645*H645,2)</f>
        <v>0</v>
      </c>
      <c r="K645" s="216" t="s">
        <v>184</v>
      </c>
      <c r="L645" s="46"/>
      <c r="M645" s="221" t="s">
        <v>19</v>
      </c>
      <c r="N645" s="222" t="s">
        <v>42</v>
      </c>
      <c r="O645" s="86"/>
      <c r="P645" s="223">
        <f>O645*H645</f>
        <v>0</v>
      </c>
      <c r="Q645" s="223">
        <v>2.5018699999999998</v>
      </c>
      <c r="R645" s="223">
        <f>Q645*H645</f>
        <v>4.5709164899999992</v>
      </c>
      <c r="S645" s="223">
        <v>0</v>
      </c>
      <c r="T645" s="224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25" t="s">
        <v>185</v>
      </c>
      <c r="AT645" s="225" t="s">
        <v>180</v>
      </c>
      <c r="AU645" s="225" t="s">
        <v>81</v>
      </c>
      <c r="AY645" s="19" t="s">
        <v>178</v>
      </c>
      <c r="BE645" s="226">
        <f>IF(N645="základní",J645,0)</f>
        <v>0</v>
      </c>
      <c r="BF645" s="226">
        <f>IF(N645="snížená",J645,0)</f>
        <v>0</v>
      </c>
      <c r="BG645" s="226">
        <f>IF(N645="zákl. přenesená",J645,0)</f>
        <v>0</v>
      </c>
      <c r="BH645" s="226">
        <f>IF(N645="sníž. přenesená",J645,0)</f>
        <v>0</v>
      </c>
      <c r="BI645" s="226">
        <f>IF(N645="nulová",J645,0)</f>
        <v>0</v>
      </c>
      <c r="BJ645" s="19" t="s">
        <v>79</v>
      </c>
      <c r="BK645" s="226">
        <f>ROUND(I645*H645,2)</f>
        <v>0</v>
      </c>
      <c r="BL645" s="19" t="s">
        <v>185</v>
      </c>
      <c r="BM645" s="225" t="s">
        <v>1033</v>
      </c>
    </row>
    <row r="646" s="2" customFormat="1">
      <c r="A646" s="40"/>
      <c r="B646" s="41"/>
      <c r="C646" s="42"/>
      <c r="D646" s="227" t="s">
        <v>187</v>
      </c>
      <c r="E646" s="42"/>
      <c r="F646" s="228" t="s">
        <v>1034</v>
      </c>
      <c r="G646" s="42"/>
      <c r="H646" s="42"/>
      <c r="I646" s="229"/>
      <c r="J646" s="42"/>
      <c r="K646" s="42"/>
      <c r="L646" s="46"/>
      <c r="M646" s="230"/>
      <c r="N646" s="231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187</v>
      </c>
      <c r="AU646" s="19" t="s">
        <v>81</v>
      </c>
    </row>
    <row r="647" s="13" customFormat="1">
      <c r="A647" s="13"/>
      <c r="B647" s="232"/>
      <c r="C647" s="233"/>
      <c r="D647" s="234" t="s">
        <v>189</v>
      </c>
      <c r="E647" s="235" t="s">
        <v>19</v>
      </c>
      <c r="F647" s="236" t="s">
        <v>1035</v>
      </c>
      <c r="G647" s="233"/>
      <c r="H647" s="237">
        <v>1.7829999999999999</v>
      </c>
      <c r="I647" s="238"/>
      <c r="J647" s="233"/>
      <c r="K647" s="233"/>
      <c r="L647" s="239"/>
      <c r="M647" s="240"/>
      <c r="N647" s="241"/>
      <c r="O647" s="241"/>
      <c r="P647" s="241"/>
      <c r="Q647" s="241"/>
      <c r="R647" s="241"/>
      <c r="S647" s="241"/>
      <c r="T647" s="24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3" t="s">
        <v>189</v>
      </c>
      <c r="AU647" s="243" t="s">
        <v>81</v>
      </c>
      <c r="AV647" s="13" t="s">
        <v>81</v>
      </c>
      <c r="AW647" s="13" t="s">
        <v>33</v>
      </c>
      <c r="AX647" s="13" t="s">
        <v>71</v>
      </c>
      <c r="AY647" s="243" t="s">
        <v>178</v>
      </c>
    </row>
    <row r="648" s="13" customFormat="1">
      <c r="A648" s="13"/>
      <c r="B648" s="232"/>
      <c r="C648" s="233"/>
      <c r="D648" s="234" t="s">
        <v>189</v>
      </c>
      <c r="E648" s="235" t="s">
        <v>19</v>
      </c>
      <c r="F648" s="236" t="s">
        <v>1036</v>
      </c>
      <c r="G648" s="233"/>
      <c r="H648" s="237">
        <v>0.043999999999999997</v>
      </c>
      <c r="I648" s="238"/>
      <c r="J648" s="233"/>
      <c r="K648" s="233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189</v>
      </c>
      <c r="AU648" s="243" t="s">
        <v>81</v>
      </c>
      <c r="AV648" s="13" t="s">
        <v>81</v>
      </c>
      <c r="AW648" s="13" t="s">
        <v>33</v>
      </c>
      <c r="AX648" s="13" t="s">
        <v>71</v>
      </c>
      <c r="AY648" s="243" t="s">
        <v>178</v>
      </c>
    </row>
    <row r="649" s="14" customFormat="1">
      <c r="A649" s="14"/>
      <c r="B649" s="244"/>
      <c r="C649" s="245"/>
      <c r="D649" s="234" t="s">
        <v>189</v>
      </c>
      <c r="E649" s="246" t="s">
        <v>19</v>
      </c>
      <c r="F649" s="247" t="s">
        <v>214</v>
      </c>
      <c r="G649" s="245"/>
      <c r="H649" s="248">
        <v>1.827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189</v>
      </c>
      <c r="AU649" s="254" t="s">
        <v>81</v>
      </c>
      <c r="AV649" s="14" t="s">
        <v>185</v>
      </c>
      <c r="AW649" s="14" t="s">
        <v>33</v>
      </c>
      <c r="AX649" s="14" t="s">
        <v>79</v>
      </c>
      <c r="AY649" s="254" t="s">
        <v>178</v>
      </c>
    </row>
    <row r="650" s="2" customFormat="1" ht="21.75" customHeight="1">
      <c r="A650" s="40"/>
      <c r="B650" s="41"/>
      <c r="C650" s="214" t="s">
        <v>1037</v>
      </c>
      <c r="D650" s="214" t="s">
        <v>180</v>
      </c>
      <c r="E650" s="215" t="s">
        <v>1038</v>
      </c>
      <c r="F650" s="216" t="s">
        <v>1039</v>
      </c>
      <c r="G650" s="217" t="s">
        <v>193</v>
      </c>
      <c r="H650" s="218">
        <v>15.887000000000001</v>
      </c>
      <c r="I650" s="219"/>
      <c r="J650" s="220">
        <f>ROUND(I650*H650,2)</f>
        <v>0</v>
      </c>
      <c r="K650" s="216" t="s">
        <v>184</v>
      </c>
      <c r="L650" s="46"/>
      <c r="M650" s="221" t="s">
        <v>19</v>
      </c>
      <c r="N650" s="222" t="s">
        <v>42</v>
      </c>
      <c r="O650" s="86"/>
      <c r="P650" s="223">
        <f>O650*H650</f>
        <v>0</v>
      </c>
      <c r="Q650" s="223">
        <v>0</v>
      </c>
      <c r="R650" s="223">
        <f>Q650*H650</f>
        <v>0</v>
      </c>
      <c r="S650" s="223">
        <v>0</v>
      </c>
      <c r="T650" s="224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25" t="s">
        <v>185</v>
      </c>
      <c r="AT650" s="225" t="s">
        <v>180</v>
      </c>
      <c r="AU650" s="225" t="s">
        <v>81</v>
      </c>
      <c r="AY650" s="19" t="s">
        <v>178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19" t="s">
        <v>79</v>
      </c>
      <c r="BK650" s="226">
        <f>ROUND(I650*H650,2)</f>
        <v>0</v>
      </c>
      <c r="BL650" s="19" t="s">
        <v>185</v>
      </c>
      <c r="BM650" s="225" t="s">
        <v>1040</v>
      </c>
    </row>
    <row r="651" s="2" customFormat="1">
      <c r="A651" s="40"/>
      <c r="B651" s="41"/>
      <c r="C651" s="42"/>
      <c r="D651" s="227" t="s">
        <v>187</v>
      </c>
      <c r="E651" s="42"/>
      <c r="F651" s="228" t="s">
        <v>1041</v>
      </c>
      <c r="G651" s="42"/>
      <c r="H651" s="42"/>
      <c r="I651" s="229"/>
      <c r="J651" s="42"/>
      <c r="K651" s="42"/>
      <c r="L651" s="46"/>
      <c r="M651" s="230"/>
      <c r="N651" s="231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187</v>
      </c>
      <c r="AU651" s="19" t="s">
        <v>81</v>
      </c>
    </row>
    <row r="652" s="2" customFormat="1" ht="21.75" customHeight="1">
      <c r="A652" s="40"/>
      <c r="B652" s="41"/>
      <c r="C652" s="214" t="s">
        <v>1042</v>
      </c>
      <c r="D652" s="214" t="s">
        <v>180</v>
      </c>
      <c r="E652" s="215" t="s">
        <v>1043</v>
      </c>
      <c r="F652" s="216" t="s">
        <v>1044</v>
      </c>
      <c r="G652" s="217" t="s">
        <v>193</v>
      </c>
      <c r="H652" s="218">
        <v>0.043999999999999997</v>
      </c>
      <c r="I652" s="219"/>
      <c r="J652" s="220">
        <f>ROUND(I652*H652,2)</f>
        <v>0</v>
      </c>
      <c r="K652" s="216" t="s">
        <v>184</v>
      </c>
      <c r="L652" s="46"/>
      <c r="M652" s="221" t="s">
        <v>19</v>
      </c>
      <c r="N652" s="222" t="s">
        <v>42</v>
      </c>
      <c r="O652" s="86"/>
      <c r="P652" s="223">
        <f>O652*H652</f>
        <v>0</v>
      </c>
      <c r="Q652" s="223">
        <v>0</v>
      </c>
      <c r="R652" s="223">
        <f>Q652*H652</f>
        <v>0</v>
      </c>
      <c r="S652" s="223">
        <v>0</v>
      </c>
      <c r="T652" s="224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25" t="s">
        <v>185</v>
      </c>
      <c r="AT652" s="225" t="s">
        <v>180</v>
      </c>
      <c r="AU652" s="225" t="s">
        <v>81</v>
      </c>
      <c r="AY652" s="19" t="s">
        <v>178</v>
      </c>
      <c r="BE652" s="226">
        <f>IF(N652="základní",J652,0)</f>
        <v>0</v>
      </c>
      <c r="BF652" s="226">
        <f>IF(N652="snížená",J652,0)</f>
        <v>0</v>
      </c>
      <c r="BG652" s="226">
        <f>IF(N652="zákl. přenesená",J652,0)</f>
        <v>0</v>
      </c>
      <c r="BH652" s="226">
        <f>IF(N652="sníž. přenesená",J652,0)</f>
        <v>0</v>
      </c>
      <c r="BI652" s="226">
        <f>IF(N652="nulová",J652,0)</f>
        <v>0</v>
      </c>
      <c r="BJ652" s="19" t="s">
        <v>79</v>
      </c>
      <c r="BK652" s="226">
        <f>ROUND(I652*H652,2)</f>
        <v>0</v>
      </c>
      <c r="BL652" s="19" t="s">
        <v>185</v>
      </c>
      <c r="BM652" s="225" t="s">
        <v>1045</v>
      </c>
    </row>
    <row r="653" s="2" customFormat="1">
      <c r="A653" s="40"/>
      <c r="B653" s="41"/>
      <c r="C653" s="42"/>
      <c r="D653" s="227" t="s">
        <v>187</v>
      </c>
      <c r="E653" s="42"/>
      <c r="F653" s="228" t="s">
        <v>1046</v>
      </c>
      <c r="G653" s="42"/>
      <c r="H653" s="42"/>
      <c r="I653" s="229"/>
      <c r="J653" s="42"/>
      <c r="K653" s="42"/>
      <c r="L653" s="46"/>
      <c r="M653" s="230"/>
      <c r="N653" s="231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187</v>
      </c>
      <c r="AU653" s="19" t="s">
        <v>81</v>
      </c>
    </row>
    <row r="654" s="13" customFormat="1">
      <c r="A654" s="13"/>
      <c r="B654" s="232"/>
      <c r="C654" s="233"/>
      <c r="D654" s="234" t="s">
        <v>189</v>
      </c>
      <c r="E654" s="235" t="s">
        <v>19</v>
      </c>
      <c r="F654" s="236" t="s">
        <v>1036</v>
      </c>
      <c r="G654" s="233"/>
      <c r="H654" s="237">
        <v>0.043999999999999997</v>
      </c>
      <c r="I654" s="238"/>
      <c r="J654" s="233"/>
      <c r="K654" s="233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189</v>
      </c>
      <c r="AU654" s="243" t="s">
        <v>81</v>
      </c>
      <c r="AV654" s="13" t="s">
        <v>81</v>
      </c>
      <c r="AW654" s="13" t="s">
        <v>33</v>
      </c>
      <c r="AX654" s="13" t="s">
        <v>79</v>
      </c>
      <c r="AY654" s="243" t="s">
        <v>178</v>
      </c>
    </row>
    <row r="655" s="2" customFormat="1" ht="16.5" customHeight="1">
      <c r="A655" s="40"/>
      <c r="B655" s="41"/>
      <c r="C655" s="214" t="s">
        <v>1047</v>
      </c>
      <c r="D655" s="214" t="s">
        <v>180</v>
      </c>
      <c r="E655" s="215" t="s">
        <v>1048</v>
      </c>
      <c r="F655" s="216" t="s">
        <v>1049</v>
      </c>
      <c r="G655" s="217" t="s">
        <v>183</v>
      </c>
      <c r="H655" s="218">
        <v>228.5</v>
      </c>
      <c r="I655" s="219"/>
      <c r="J655" s="220">
        <f>ROUND(I655*H655,2)</f>
        <v>0</v>
      </c>
      <c r="K655" s="216" t="s">
        <v>184</v>
      </c>
      <c r="L655" s="46"/>
      <c r="M655" s="221" t="s">
        <v>19</v>
      </c>
      <c r="N655" s="222" t="s">
        <v>42</v>
      </c>
      <c r="O655" s="86"/>
      <c r="P655" s="223">
        <f>O655*H655</f>
        <v>0</v>
      </c>
      <c r="Q655" s="223">
        <v>0.00033</v>
      </c>
      <c r="R655" s="223">
        <f>Q655*H655</f>
        <v>0.075405</v>
      </c>
      <c r="S655" s="223">
        <v>0</v>
      </c>
      <c r="T655" s="224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25" t="s">
        <v>185</v>
      </c>
      <c r="AT655" s="225" t="s">
        <v>180</v>
      </c>
      <c r="AU655" s="225" t="s">
        <v>81</v>
      </c>
      <c r="AY655" s="19" t="s">
        <v>178</v>
      </c>
      <c r="BE655" s="226">
        <f>IF(N655="základní",J655,0)</f>
        <v>0</v>
      </c>
      <c r="BF655" s="226">
        <f>IF(N655="snížená",J655,0)</f>
        <v>0</v>
      </c>
      <c r="BG655" s="226">
        <f>IF(N655="zákl. přenesená",J655,0)</f>
        <v>0</v>
      </c>
      <c r="BH655" s="226">
        <f>IF(N655="sníž. přenesená",J655,0)</f>
        <v>0</v>
      </c>
      <c r="BI655" s="226">
        <f>IF(N655="nulová",J655,0)</f>
        <v>0</v>
      </c>
      <c r="BJ655" s="19" t="s">
        <v>79</v>
      </c>
      <c r="BK655" s="226">
        <f>ROUND(I655*H655,2)</f>
        <v>0</v>
      </c>
      <c r="BL655" s="19" t="s">
        <v>185</v>
      </c>
      <c r="BM655" s="225" t="s">
        <v>1050</v>
      </c>
    </row>
    <row r="656" s="2" customFormat="1">
      <c r="A656" s="40"/>
      <c r="B656" s="41"/>
      <c r="C656" s="42"/>
      <c r="D656" s="227" t="s">
        <v>187</v>
      </c>
      <c r="E656" s="42"/>
      <c r="F656" s="228" t="s">
        <v>1051</v>
      </c>
      <c r="G656" s="42"/>
      <c r="H656" s="42"/>
      <c r="I656" s="229"/>
      <c r="J656" s="42"/>
      <c r="K656" s="42"/>
      <c r="L656" s="46"/>
      <c r="M656" s="230"/>
      <c r="N656" s="231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187</v>
      </c>
      <c r="AU656" s="19" t="s">
        <v>81</v>
      </c>
    </row>
    <row r="657" s="13" customFormat="1">
      <c r="A657" s="13"/>
      <c r="B657" s="232"/>
      <c r="C657" s="233"/>
      <c r="D657" s="234" t="s">
        <v>189</v>
      </c>
      <c r="E657" s="235" t="s">
        <v>19</v>
      </c>
      <c r="F657" s="236" t="s">
        <v>1052</v>
      </c>
      <c r="G657" s="233"/>
      <c r="H657" s="237">
        <v>228.5</v>
      </c>
      <c r="I657" s="238"/>
      <c r="J657" s="233"/>
      <c r="K657" s="233"/>
      <c r="L657" s="239"/>
      <c r="M657" s="240"/>
      <c r="N657" s="241"/>
      <c r="O657" s="241"/>
      <c r="P657" s="241"/>
      <c r="Q657" s="241"/>
      <c r="R657" s="241"/>
      <c r="S657" s="241"/>
      <c r="T657" s="24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3" t="s">
        <v>189</v>
      </c>
      <c r="AU657" s="243" t="s">
        <v>81</v>
      </c>
      <c r="AV657" s="13" t="s">
        <v>81</v>
      </c>
      <c r="AW657" s="13" t="s">
        <v>33</v>
      </c>
      <c r="AX657" s="13" t="s">
        <v>79</v>
      </c>
      <c r="AY657" s="243" t="s">
        <v>178</v>
      </c>
    </row>
    <row r="658" s="2" customFormat="1" ht="16.5" customHeight="1">
      <c r="A658" s="40"/>
      <c r="B658" s="41"/>
      <c r="C658" s="214" t="s">
        <v>1053</v>
      </c>
      <c r="D658" s="214" t="s">
        <v>180</v>
      </c>
      <c r="E658" s="215" t="s">
        <v>1054</v>
      </c>
      <c r="F658" s="216" t="s">
        <v>1055</v>
      </c>
      <c r="G658" s="217" t="s">
        <v>183</v>
      </c>
      <c r="H658" s="218">
        <v>32.670000000000002</v>
      </c>
      <c r="I658" s="219"/>
      <c r="J658" s="220">
        <f>ROUND(I658*H658,2)</f>
        <v>0</v>
      </c>
      <c r="K658" s="216" t="s">
        <v>184</v>
      </c>
      <c r="L658" s="46"/>
      <c r="M658" s="221" t="s">
        <v>19</v>
      </c>
      <c r="N658" s="222" t="s">
        <v>42</v>
      </c>
      <c r="O658" s="86"/>
      <c r="P658" s="223">
        <f>O658*H658</f>
        <v>0</v>
      </c>
      <c r="Q658" s="223">
        <v>0</v>
      </c>
      <c r="R658" s="223">
        <f>Q658*H658</f>
        <v>0</v>
      </c>
      <c r="S658" s="223">
        <v>0</v>
      </c>
      <c r="T658" s="224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25" t="s">
        <v>185</v>
      </c>
      <c r="AT658" s="225" t="s">
        <v>180</v>
      </c>
      <c r="AU658" s="225" t="s">
        <v>81</v>
      </c>
      <c r="AY658" s="19" t="s">
        <v>178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9" t="s">
        <v>79</v>
      </c>
      <c r="BK658" s="226">
        <f>ROUND(I658*H658,2)</f>
        <v>0</v>
      </c>
      <c r="BL658" s="19" t="s">
        <v>185</v>
      </c>
      <c r="BM658" s="225" t="s">
        <v>1056</v>
      </c>
    </row>
    <row r="659" s="2" customFormat="1">
      <c r="A659" s="40"/>
      <c r="B659" s="41"/>
      <c r="C659" s="42"/>
      <c r="D659" s="227" t="s">
        <v>187</v>
      </c>
      <c r="E659" s="42"/>
      <c r="F659" s="228" t="s">
        <v>1057</v>
      </c>
      <c r="G659" s="42"/>
      <c r="H659" s="42"/>
      <c r="I659" s="229"/>
      <c r="J659" s="42"/>
      <c r="K659" s="42"/>
      <c r="L659" s="46"/>
      <c r="M659" s="230"/>
      <c r="N659" s="231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187</v>
      </c>
      <c r="AU659" s="19" t="s">
        <v>81</v>
      </c>
    </row>
    <row r="660" s="13" customFormat="1">
      <c r="A660" s="13"/>
      <c r="B660" s="232"/>
      <c r="C660" s="233"/>
      <c r="D660" s="234" t="s">
        <v>189</v>
      </c>
      <c r="E660" s="235" t="s">
        <v>19</v>
      </c>
      <c r="F660" s="236" t="s">
        <v>742</v>
      </c>
      <c r="G660" s="233"/>
      <c r="H660" s="237">
        <v>32.670000000000002</v>
      </c>
      <c r="I660" s="238"/>
      <c r="J660" s="233"/>
      <c r="K660" s="233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189</v>
      </c>
      <c r="AU660" s="243" t="s">
        <v>81</v>
      </c>
      <c r="AV660" s="13" t="s">
        <v>81</v>
      </c>
      <c r="AW660" s="13" t="s">
        <v>33</v>
      </c>
      <c r="AX660" s="13" t="s">
        <v>79</v>
      </c>
      <c r="AY660" s="243" t="s">
        <v>178</v>
      </c>
    </row>
    <row r="661" s="2" customFormat="1" ht="24.15" customHeight="1">
      <c r="A661" s="40"/>
      <c r="B661" s="41"/>
      <c r="C661" s="214" t="s">
        <v>1058</v>
      </c>
      <c r="D661" s="214" t="s">
        <v>180</v>
      </c>
      <c r="E661" s="215" t="s">
        <v>1059</v>
      </c>
      <c r="F661" s="216" t="s">
        <v>1060</v>
      </c>
      <c r="G661" s="217" t="s">
        <v>275</v>
      </c>
      <c r="H661" s="218">
        <v>235.90000000000001</v>
      </c>
      <c r="I661" s="219"/>
      <c r="J661" s="220">
        <f>ROUND(I661*H661,2)</f>
        <v>0</v>
      </c>
      <c r="K661" s="216" t="s">
        <v>184</v>
      </c>
      <c r="L661" s="46"/>
      <c r="M661" s="221" t="s">
        <v>19</v>
      </c>
      <c r="N661" s="222" t="s">
        <v>42</v>
      </c>
      <c r="O661" s="86"/>
      <c r="P661" s="223">
        <f>O661*H661</f>
        <v>0</v>
      </c>
      <c r="Q661" s="223">
        <v>2.0000000000000002E-05</v>
      </c>
      <c r="R661" s="223">
        <f>Q661*H661</f>
        <v>0.0047180000000000008</v>
      </c>
      <c r="S661" s="223">
        <v>0</v>
      </c>
      <c r="T661" s="224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25" t="s">
        <v>185</v>
      </c>
      <c r="AT661" s="225" t="s">
        <v>180</v>
      </c>
      <c r="AU661" s="225" t="s">
        <v>81</v>
      </c>
      <c r="AY661" s="19" t="s">
        <v>178</v>
      </c>
      <c r="BE661" s="226">
        <f>IF(N661="základní",J661,0)</f>
        <v>0</v>
      </c>
      <c r="BF661" s="226">
        <f>IF(N661="snížená",J661,0)</f>
        <v>0</v>
      </c>
      <c r="BG661" s="226">
        <f>IF(N661="zákl. přenesená",J661,0)</f>
        <v>0</v>
      </c>
      <c r="BH661" s="226">
        <f>IF(N661="sníž. přenesená",J661,0)</f>
        <v>0</v>
      </c>
      <c r="BI661" s="226">
        <f>IF(N661="nulová",J661,0)</f>
        <v>0</v>
      </c>
      <c r="BJ661" s="19" t="s">
        <v>79</v>
      </c>
      <c r="BK661" s="226">
        <f>ROUND(I661*H661,2)</f>
        <v>0</v>
      </c>
      <c r="BL661" s="19" t="s">
        <v>185</v>
      </c>
      <c r="BM661" s="225" t="s">
        <v>1061</v>
      </c>
    </row>
    <row r="662" s="2" customFormat="1">
      <c r="A662" s="40"/>
      <c r="B662" s="41"/>
      <c r="C662" s="42"/>
      <c r="D662" s="227" t="s">
        <v>187</v>
      </c>
      <c r="E662" s="42"/>
      <c r="F662" s="228" t="s">
        <v>1062</v>
      </c>
      <c r="G662" s="42"/>
      <c r="H662" s="42"/>
      <c r="I662" s="229"/>
      <c r="J662" s="42"/>
      <c r="K662" s="42"/>
      <c r="L662" s="46"/>
      <c r="M662" s="230"/>
      <c r="N662" s="231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187</v>
      </c>
      <c r="AU662" s="19" t="s">
        <v>81</v>
      </c>
    </row>
    <row r="663" s="13" customFormat="1">
      <c r="A663" s="13"/>
      <c r="B663" s="232"/>
      <c r="C663" s="233"/>
      <c r="D663" s="234" t="s">
        <v>189</v>
      </c>
      <c r="E663" s="235" t="s">
        <v>19</v>
      </c>
      <c r="F663" s="236" t="s">
        <v>1063</v>
      </c>
      <c r="G663" s="233"/>
      <c r="H663" s="237">
        <v>235.90000000000001</v>
      </c>
      <c r="I663" s="238"/>
      <c r="J663" s="233"/>
      <c r="K663" s="233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189</v>
      </c>
      <c r="AU663" s="243" t="s">
        <v>81</v>
      </c>
      <c r="AV663" s="13" t="s">
        <v>81</v>
      </c>
      <c r="AW663" s="13" t="s">
        <v>33</v>
      </c>
      <c r="AX663" s="13" t="s">
        <v>79</v>
      </c>
      <c r="AY663" s="243" t="s">
        <v>178</v>
      </c>
    </row>
    <row r="664" s="2" customFormat="1" ht="21.75" customHeight="1">
      <c r="A664" s="40"/>
      <c r="B664" s="41"/>
      <c r="C664" s="214" t="s">
        <v>1064</v>
      </c>
      <c r="D664" s="214" t="s">
        <v>180</v>
      </c>
      <c r="E664" s="215" t="s">
        <v>1065</v>
      </c>
      <c r="F664" s="216" t="s">
        <v>1066</v>
      </c>
      <c r="G664" s="217" t="s">
        <v>275</v>
      </c>
      <c r="H664" s="218">
        <v>15</v>
      </c>
      <c r="I664" s="219"/>
      <c r="J664" s="220">
        <f>ROUND(I664*H664,2)</f>
        <v>0</v>
      </c>
      <c r="K664" s="216" t="s">
        <v>184</v>
      </c>
      <c r="L664" s="46"/>
      <c r="M664" s="221" t="s">
        <v>19</v>
      </c>
      <c r="N664" s="222" t="s">
        <v>42</v>
      </c>
      <c r="O664" s="86"/>
      <c r="P664" s="223">
        <f>O664*H664</f>
        <v>0</v>
      </c>
      <c r="Q664" s="223">
        <v>0.0012800000000000001</v>
      </c>
      <c r="R664" s="223">
        <f>Q664*H664</f>
        <v>0.019200000000000002</v>
      </c>
      <c r="S664" s="223">
        <v>0</v>
      </c>
      <c r="T664" s="224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25" t="s">
        <v>185</v>
      </c>
      <c r="AT664" s="225" t="s">
        <v>180</v>
      </c>
      <c r="AU664" s="225" t="s">
        <v>81</v>
      </c>
      <c r="AY664" s="19" t="s">
        <v>178</v>
      </c>
      <c r="BE664" s="226">
        <f>IF(N664="základní",J664,0)</f>
        <v>0</v>
      </c>
      <c r="BF664" s="226">
        <f>IF(N664="snížená",J664,0)</f>
        <v>0</v>
      </c>
      <c r="BG664" s="226">
        <f>IF(N664="zákl. přenesená",J664,0)</f>
        <v>0</v>
      </c>
      <c r="BH664" s="226">
        <f>IF(N664="sníž. přenesená",J664,0)</f>
        <v>0</v>
      </c>
      <c r="BI664" s="226">
        <f>IF(N664="nulová",J664,0)</f>
        <v>0</v>
      </c>
      <c r="BJ664" s="19" t="s">
        <v>79</v>
      </c>
      <c r="BK664" s="226">
        <f>ROUND(I664*H664,2)</f>
        <v>0</v>
      </c>
      <c r="BL664" s="19" t="s">
        <v>185</v>
      </c>
      <c r="BM664" s="225" t="s">
        <v>1067</v>
      </c>
    </row>
    <row r="665" s="2" customFormat="1">
      <c r="A665" s="40"/>
      <c r="B665" s="41"/>
      <c r="C665" s="42"/>
      <c r="D665" s="227" t="s">
        <v>187</v>
      </c>
      <c r="E665" s="42"/>
      <c r="F665" s="228" t="s">
        <v>1068</v>
      </c>
      <c r="G665" s="42"/>
      <c r="H665" s="42"/>
      <c r="I665" s="229"/>
      <c r="J665" s="42"/>
      <c r="K665" s="42"/>
      <c r="L665" s="46"/>
      <c r="M665" s="230"/>
      <c r="N665" s="231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187</v>
      </c>
      <c r="AU665" s="19" t="s">
        <v>81</v>
      </c>
    </row>
    <row r="666" s="2" customFormat="1" ht="24.15" customHeight="1">
      <c r="A666" s="40"/>
      <c r="B666" s="41"/>
      <c r="C666" s="214" t="s">
        <v>1069</v>
      </c>
      <c r="D666" s="214" t="s">
        <v>180</v>
      </c>
      <c r="E666" s="215" t="s">
        <v>1070</v>
      </c>
      <c r="F666" s="216" t="s">
        <v>1071</v>
      </c>
      <c r="G666" s="217" t="s">
        <v>275</v>
      </c>
      <c r="H666" s="218">
        <v>15</v>
      </c>
      <c r="I666" s="219"/>
      <c r="J666" s="220">
        <f>ROUND(I666*H666,2)</f>
        <v>0</v>
      </c>
      <c r="K666" s="216" t="s">
        <v>184</v>
      </c>
      <c r="L666" s="46"/>
      <c r="M666" s="221" t="s">
        <v>19</v>
      </c>
      <c r="N666" s="222" t="s">
        <v>42</v>
      </c>
      <c r="O666" s="86"/>
      <c r="P666" s="223">
        <f>O666*H666</f>
        <v>0</v>
      </c>
      <c r="Q666" s="223">
        <v>1.0000000000000001E-05</v>
      </c>
      <c r="R666" s="223">
        <f>Q666*H666</f>
        <v>0.00015000000000000001</v>
      </c>
      <c r="S666" s="223">
        <v>0</v>
      </c>
      <c r="T666" s="224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25" t="s">
        <v>185</v>
      </c>
      <c r="AT666" s="225" t="s">
        <v>180</v>
      </c>
      <c r="AU666" s="225" t="s">
        <v>81</v>
      </c>
      <c r="AY666" s="19" t="s">
        <v>178</v>
      </c>
      <c r="BE666" s="226">
        <f>IF(N666="základní",J666,0)</f>
        <v>0</v>
      </c>
      <c r="BF666" s="226">
        <f>IF(N666="snížená",J666,0)</f>
        <v>0</v>
      </c>
      <c r="BG666" s="226">
        <f>IF(N666="zákl. přenesená",J666,0)</f>
        <v>0</v>
      </c>
      <c r="BH666" s="226">
        <f>IF(N666="sníž. přenesená",J666,0)</f>
        <v>0</v>
      </c>
      <c r="BI666" s="226">
        <f>IF(N666="nulová",J666,0)</f>
        <v>0</v>
      </c>
      <c r="BJ666" s="19" t="s">
        <v>79</v>
      </c>
      <c r="BK666" s="226">
        <f>ROUND(I666*H666,2)</f>
        <v>0</v>
      </c>
      <c r="BL666" s="19" t="s">
        <v>185</v>
      </c>
      <c r="BM666" s="225" t="s">
        <v>1072</v>
      </c>
    </row>
    <row r="667" s="2" customFormat="1">
      <c r="A667" s="40"/>
      <c r="B667" s="41"/>
      <c r="C667" s="42"/>
      <c r="D667" s="227" t="s">
        <v>187</v>
      </c>
      <c r="E667" s="42"/>
      <c r="F667" s="228" t="s">
        <v>1073</v>
      </c>
      <c r="G667" s="42"/>
      <c r="H667" s="42"/>
      <c r="I667" s="229"/>
      <c r="J667" s="42"/>
      <c r="K667" s="42"/>
      <c r="L667" s="46"/>
      <c r="M667" s="230"/>
      <c r="N667" s="231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187</v>
      </c>
      <c r="AU667" s="19" t="s">
        <v>81</v>
      </c>
    </row>
    <row r="668" s="2" customFormat="1" ht="24.15" customHeight="1">
      <c r="A668" s="40"/>
      <c r="B668" s="41"/>
      <c r="C668" s="214" t="s">
        <v>1074</v>
      </c>
      <c r="D668" s="214" t="s">
        <v>180</v>
      </c>
      <c r="E668" s="215" t="s">
        <v>1075</v>
      </c>
      <c r="F668" s="216" t="s">
        <v>1076</v>
      </c>
      <c r="G668" s="217" t="s">
        <v>183</v>
      </c>
      <c r="H668" s="218">
        <v>4.7999999999999998</v>
      </c>
      <c r="I668" s="219"/>
      <c r="J668" s="220">
        <f>ROUND(I668*H668,2)</f>
        <v>0</v>
      </c>
      <c r="K668" s="216" t="s">
        <v>184</v>
      </c>
      <c r="L668" s="46"/>
      <c r="M668" s="221" t="s">
        <v>19</v>
      </c>
      <c r="N668" s="222" t="s">
        <v>42</v>
      </c>
      <c r="O668" s="86"/>
      <c r="P668" s="223">
        <f>O668*H668</f>
        <v>0</v>
      </c>
      <c r="Q668" s="223">
        <v>0.0023999999999999998</v>
      </c>
      <c r="R668" s="223">
        <f>Q668*H668</f>
        <v>0.011519999999999999</v>
      </c>
      <c r="S668" s="223">
        <v>0</v>
      </c>
      <c r="T668" s="224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25" t="s">
        <v>185</v>
      </c>
      <c r="AT668" s="225" t="s">
        <v>180</v>
      </c>
      <c r="AU668" s="225" t="s">
        <v>81</v>
      </c>
      <c r="AY668" s="19" t="s">
        <v>178</v>
      </c>
      <c r="BE668" s="226">
        <f>IF(N668="základní",J668,0)</f>
        <v>0</v>
      </c>
      <c r="BF668" s="226">
        <f>IF(N668="snížená",J668,0)</f>
        <v>0</v>
      </c>
      <c r="BG668" s="226">
        <f>IF(N668="zákl. přenesená",J668,0)</f>
        <v>0</v>
      </c>
      <c r="BH668" s="226">
        <f>IF(N668="sníž. přenesená",J668,0)</f>
        <v>0</v>
      </c>
      <c r="BI668" s="226">
        <f>IF(N668="nulová",J668,0)</f>
        <v>0</v>
      </c>
      <c r="BJ668" s="19" t="s">
        <v>79</v>
      </c>
      <c r="BK668" s="226">
        <f>ROUND(I668*H668,2)</f>
        <v>0</v>
      </c>
      <c r="BL668" s="19" t="s">
        <v>185</v>
      </c>
      <c r="BM668" s="225" t="s">
        <v>1077</v>
      </c>
    </row>
    <row r="669" s="2" customFormat="1">
      <c r="A669" s="40"/>
      <c r="B669" s="41"/>
      <c r="C669" s="42"/>
      <c r="D669" s="227" t="s">
        <v>187</v>
      </c>
      <c r="E669" s="42"/>
      <c r="F669" s="228" t="s">
        <v>1078</v>
      </c>
      <c r="G669" s="42"/>
      <c r="H669" s="42"/>
      <c r="I669" s="229"/>
      <c r="J669" s="42"/>
      <c r="K669" s="42"/>
      <c r="L669" s="46"/>
      <c r="M669" s="230"/>
      <c r="N669" s="231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187</v>
      </c>
      <c r="AU669" s="19" t="s">
        <v>81</v>
      </c>
    </row>
    <row r="670" s="13" customFormat="1">
      <c r="A670" s="13"/>
      <c r="B670" s="232"/>
      <c r="C670" s="233"/>
      <c r="D670" s="234" t="s">
        <v>189</v>
      </c>
      <c r="E670" s="235" t="s">
        <v>19</v>
      </c>
      <c r="F670" s="236" t="s">
        <v>1079</v>
      </c>
      <c r="G670" s="233"/>
      <c r="H670" s="237">
        <v>4.7999999999999998</v>
      </c>
      <c r="I670" s="238"/>
      <c r="J670" s="233"/>
      <c r="K670" s="233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189</v>
      </c>
      <c r="AU670" s="243" t="s">
        <v>81</v>
      </c>
      <c r="AV670" s="13" t="s">
        <v>81</v>
      </c>
      <c r="AW670" s="13" t="s">
        <v>33</v>
      </c>
      <c r="AX670" s="13" t="s">
        <v>79</v>
      </c>
      <c r="AY670" s="243" t="s">
        <v>178</v>
      </c>
    </row>
    <row r="671" s="2" customFormat="1" ht="16.5" customHeight="1">
      <c r="A671" s="40"/>
      <c r="B671" s="41"/>
      <c r="C671" s="265" t="s">
        <v>1080</v>
      </c>
      <c r="D671" s="265" t="s">
        <v>430</v>
      </c>
      <c r="E671" s="266" t="s">
        <v>1081</v>
      </c>
      <c r="F671" s="267" t="s">
        <v>1082</v>
      </c>
      <c r="G671" s="268" t="s">
        <v>183</v>
      </c>
      <c r="H671" s="269">
        <v>4.8959999999999999</v>
      </c>
      <c r="I671" s="270"/>
      <c r="J671" s="271">
        <f>ROUND(I671*H671,2)</f>
        <v>0</v>
      </c>
      <c r="K671" s="267" t="s">
        <v>184</v>
      </c>
      <c r="L671" s="272"/>
      <c r="M671" s="273" t="s">
        <v>19</v>
      </c>
      <c r="N671" s="274" t="s">
        <v>42</v>
      </c>
      <c r="O671" s="86"/>
      <c r="P671" s="223">
        <f>O671*H671</f>
        <v>0</v>
      </c>
      <c r="Q671" s="223">
        <v>0.11500000000000001</v>
      </c>
      <c r="R671" s="223">
        <f>Q671*H671</f>
        <v>0.56303999999999998</v>
      </c>
      <c r="S671" s="223">
        <v>0</v>
      </c>
      <c r="T671" s="224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25" t="s">
        <v>232</v>
      </c>
      <c r="AT671" s="225" t="s">
        <v>430</v>
      </c>
      <c r="AU671" s="225" t="s">
        <v>81</v>
      </c>
      <c r="AY671" s="19" t="s">
        <v>178</v>
      </c>
      <c r="BE671" s="226">
        <f>IF(N671="základní",J671,0)</f>
        <v>0</v>
      </c>
      <c r="BF671" s="226">
        <f>IF(N671="snížená",J671,0)</f>
        <v>0</v>
      </c>
      <c r="BG671" s="226">
        <f>IF(N671="zákl. přenesená",J671,0)</f>
        <v>0</v>
      </c>
      <c r="BH671" s="226">
        <f>IF(N671="sníž. přenesená",J671,0)</f>
        <v>0</v>
      </c>
      <c r="BI671" s="226">
        <f>IF(N671="nulová",J671,0)</f>
        <v>0</v>
      </c>
      <c r="BJ671" s="19" t="s">
        <v>79</v>
      </c>
      <c r="BK671" s="226">
        <f>ROUND(I671*H671,2)</f>
        <v>0</v>
      </c>
      <c r="BL671" s="19" t="s">
        <v>185</v>
      </c>
      <c r="BM671" s="225" t="s">
        <v>1083</v>
      </c>
    </row>
    <row r="672" s="13" customFormat="1">
      <c r="A672" s="13"/>
      <c r="B672" s="232"/>
      <c r="C672" s="233"/>
      <c r="D672" s="234" t="s">
        <v>189</v>
      </c>
      <c r="E672" s="233"/>
      <c r="F672" s="236" t="s">
        <v>1084</v>
      </c>
      <c r="G672" s="233"/>
      <c r="H672" s="237">
        <v>4.8959999999999999</v>
      </c>
      <c r="I672" s="238"/>
      <c r="J672" s="233"/>
      <c r="K672" s="233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189</v>
      </c>
      <c r="AU672" s="243" t="s">
        <v>81</v>
      </c>
      <c r="AV672" s="13" t="s">
        <v>81</v>
      </c>
      <c r="AW672" s="13" t="s">
        <v>4</v>
      </c>
      <c r="AX672" s="13" t="s">
        <v>79</v>
      </c>
      <c r="AY672" s="243" t="s">
        <v>178</v>
      </c>
    </row>
    <row r="673" s="2" customFormat="1" ht="16.5" customHeight="1">
      <c r="A673" s="40"/>
      <c r="B673" s="41"/>
      <c r="C673" s="214" t="s">
        <v>1085</v>
      </c>
      <c r="D673" s="214" t="s">
        <v>180</v>
      </c>
      <c r="E673" s="215" t="s">
        <v>1086</v>
      </c>
      <c r="F673" s="216" t="s">
        <v>1087</v>
      </c>
      <c r="G673" s="217" t="s">
        <v>183</v>
      </c>
      <c r="H673" s="218">
        <v>6.9249999999999998</v>
      </c>
      <c r="I673" s="219"/>
      <c r="J673" s="220">
        <f>ROUND(I673*H673,2)</f>
        <v>0</v>
      </c>
      <c r="K673" s="216" t="s">
        <v>184</v>
      </c>
      <c r="L673" s="46"/>
      <c r="M673" s="221" t="s">
        <v>19</v>
      </c>
      <c r="N673" s="222" t="s">
        <v>42</v>
      </c>
      <c r="O673" s="86"/>
      <c r="P673" s="223">
        <f>O673*H673</f>
        <v>0</v>
      </c>
      <c r="Q673" s="223">
        <v>0.45929999999999999</v>
      </c>
      <c r="R673" s="223">
        <f>Q673*H673</f>
        <v>3.1806524999999999</v>
      </c>
      <c r="S673" s="223">
        <v>0</v>
      </c>
      <c r="T673" s="224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25" t="s">
        <v>185</v>
      </c>
      <c r="AT673" s="225" t="s">
        <v>180</v>
      </c>
      <c r="AU673" s="225" t="s">
        <v>81</v>
      </c>
      <c r="AY673" s="19" t="s">
        <v>178</v>
      </c>
      <c r="BE673" s="226">
        <f>IF(N673="základní",J673,0)</f>
        <v>0</v>
      </c>
      <c r="BF673" s="226">
        <f>IF(N673="snížená",J673,0)</f>
        <v>0</v>
      </c>
      <c r="BG673" s="226">
        <f>IF(N673="zákl. přenesená",J673,0)</f>
        <v>0</v>
      </c>
      <c r="BH673" s="226">
        <f>IF(N673="sníž. přenesená",J673,0)</f>
        <v>0</v>
      </c>
      <c r="BI673" s="226">
        <f>IF(N673="nulová",J673,0)</f>
        <v>0</v>
      </c>
      <c r="BJ673" s="19" t="s">
        <v>79</v>
      </c>
      <c r="BK673" s="226">
        <f>ROUND(I673*H673,2)</f>
        <v>0</v>
      </c>
      <c r="BL673" s="19" t="s">
        <v>185</v>
      </c>
      <c r="BM673" s="225" t="s">
        <v>1088</v>
      </c>
    </row>
    <row r="674" s="2" customFormat="1">
      <c r="A674" s="40"/>
      <c r="B674" s="41"/>
      <c r="C674" s="42"/>
      <c r="D674" s="227" t="s">
        <v>187</v>
      </c>
      <c r="E674" s="42"/>
      <c r="F674" s="228" t="s">
        <v>1089</v>
      </c>
      <c r="G674" s="42"/>
      <c r="H674" s="42"/>
      <c r="I674" s="229"/>
      <c r="J674" s="42"/>
      <c r="K674" s="42"/>
      <c r="L674" s="46"/>
      <c r="M674" s="230"/>
      <c r="N674" s="231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187</v>
      </c>
      <c r="AU674" s="19" t="s">
        <v>81</v>
      </c>
    </row>
    <row r="675" s="13" customFormat="1">
      <c r="A675" s="13"/>
      <c r="B675" s="232"/>
      <c r="C675" s="233"/>
      <c r="D675" s="234" t="s">
        <v>189</v>
      </c>
      <c r="E675" s="235" t="s">
        <v>19</v>
      </c>
      <c r="F675" s="236" t="s">
        <v>1090</v>
      </c>
      <c r="G675" s="233"/>
      <c r="H675" s="237">
        <v>6.9249999999999998</v>
      </c>
      <c r="I675" s="238"/>
      <c r="J675" s="233"/>
      <c r="K675" s="233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189</v>
      </c>
      <c r="AU675" s="243" t="s">
        <v>81</v>
      </c>
      <c r="AV675" s="13" t="s">
        <v>81</v>
      </c>
      <c r="AW675" s="13" t="s">
        <v>33</v>
      </c>
      <c r="AX675" s="13" t="s">
        <v>79</v>
      </c>
      <c r="AY675" s="243" t="s">
        <v>178</v>
      </c>
    </row>
    <row r="676" s="12" customFormat="1" ht="22.8" customHeight="1">
      <c r="A676" s="12"/>
      <c r="B676" s="198"/>
      <c r="C676" s="199"/>
      <c r="D676" s="200" t="s">
        <v>70</v>
      </c>
      <c r="E676" s="212" t="s">
        <v>232</v>
      </c>
      <c r="F676" s="212" t="s">
        <v>1091</v>
      </c>
      <c r="G676" s="199"/>
      <c r="H676" s="199"/>
      <c r="I676" s="202"/>
      <c r="J676" s="213">
        <f>BK676</f>
        <v>0</v>
      </c>
      <c r="K676" s="199"/>
      <c r="L676" s="204"/>
      <c r="M676" s="205"/>
      <c r="N676" s="206"/>
      <c r="O676" s="206"/>
      <c r="P676" s="207">
        <f>SUM(P677:P682)</f>
        <v>0</v>
      </c>
      <c r="Q676" s="206"/>
      <c r="R676" s="207">
        <f>SUM(R677:R682)</f>
        <v>0.1119</v>
      </c>
      <c r="S676" s="206"/>
      <c r="T676" s="208">
        <f>SUM(T677:T682)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209" t="s">
        <v>79</v>
      </c>
      <c r="AT676" s="210" t="s">
        <v>70</v>
      </c>
      <c r="AU676" s="210" t="s">
        <v>79</v>
      </c>
      <c r="AY676" s="209" t="s">
        <v>178</v>
      </c>
      <c r="BK676" s="211">
        <f>SUM(BK677:BK682)</f>
        <v>0</v>
      </c>
    </row>
    <row r="677" s="2" customFormat="1" ht="24.15" customHeight="1">
      <c r="A677" s="40"/>
      <c r="B677" s="41"/>
      <c r="C677" s="214" t="s">
        <v>1092</v>
      </c>
      <c r="D677" s="214" t="s">
        <v>180</v>
      </c>
      <c r="E677" s="215" t="s">
        <v>1093</v>
      </c>
      <c r="F677" s="216" t="s">
        <v>1094</v>
      </c>
      <c r="G677" s="217" t="s">
        <v>532</v>
      </c>
      <c r="H677" s="218">
        <v>2</v>
      </c>
      <c r="I677" s="219"/>
      <c r="J677" s="220">
        <f>ROUND(I677*H677,2)</f>
        <v>0</v>
      </c>
      <c r="K677" s="216" t="s">
        <v>184</v>
      </c>
      <c r="L677" s="46"/>
      <c r="M677" s="221" t="s">
        <v>19</v>
      </c>
      <c r="N677" s="222" t="s">
        <v>42</v>
      </c>
      <c r="O677" s="86"/>
      <c r="P677" s="223">
        <f>O677*H677</f>
        <v>0</v>
      </c>
      <c r="Q677" s="223">
        <v>0.02639</v>
      </c>
      <c r="R677" s="223">
        <f>Q677*H677</f>
        <v>0.052780000000000001</v>
      </c>
      <c r="S677" s="223">
        <v>0</v>
      </c>
      <c r="T677" s="224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25" t="s">
        <v>185</v>
      </c>
      <c r="AT677" s="225" t="s">
        <v>180</v>
      </c>
      <c r="AU677" s="225" t="s">
        <v>81</v>
      </c>
      <c r="AY677" s="19" t="s">
        <v>178</v>
      </c>
      <c r="BE677" s="226">
        <f>IF(N677="základní",J677,0)</f>
        <v>0</v>
      </c>
      <c r="BF677" s="226">
        <f>IF(N677="snížená",J677,0)</f>
        <v>0</v>
      </c>
      <c r="BG677" s="226">
        <f>IF(N677="zákl. přenesená",J677,0)</f>
        <v>0</v>
      </c>
      <c r="BH677" s="226">
        <f>IF(N677="sníž. přenesená",J677,0)</f>
        <v>0</v>
      </c>
      <c r="BI677" s="226">
        <f>IF(N677="nulová",J677,0)</f>
        <v>0</v>
      </c>
      <c r="BJ677" s="19" t="s">
        <v>79</v>
      </c>
      <c r="BK677" s="226">
        <f>ROUND(I677*H677,2)</f>
        <v>0</v>
      </c>
      <c r="BL677" s="19" t="s">
        <v>185</v>
      </c>
      <c r="BM677" s="225" t="s">
        <v>1095</v>
      </c>
    </row>
    <row r="678" s="2" customFormat="1">
      <c r="A678" s="40"/>
      <c r="B678" s="41"/>
      <c r="C678" s="42"/>
      <c r="D678" s="227" t="s">
        <v>187</v>
      </c>
      <c r="E678" s="42"/>
      <c r="F678" s="228" t="s">
        <v>1096</v>
      </c>
      <c r="G678" s="42"/>
      <c r="H678" s="42"/>
      <c r="I678" s="229"/>
      <c r="J678" s="42"/>
      <c r="K678" s="42"/>
      <c r="L678" s="46"/>
      <c r="M678" s="230"/>
      <c r="N678" s="231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187</v>
      </c>
      <c r="AU678" s="19" t="s">
        <v>81</v>
      </c>
    </row>
    <row r="679" s="13" customFormat="1">
      <c r="A679" s="13"/>
      <c r="B679" s="232"/>
      <c r="C679" s="233"/>
      <c r="D679" s="234" t="s">
        <v>189</v>
      </c>
      <c r="E679" s="235" t="s">
        <v>19</v>
      </c>
      <c r="F679" s="236" t="s">
        <v>1097</v>
      </c>
      <c r="G679" s="233"/>
      <c r="H679" s="237">
        <v>2</v>
      </c>
      <c r="I679" s="238"/>
      <c r="J679" s="233"/>
      <c r="K679" s="233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189</v>
      </c>
      <c r="AU679" s="243" t="s">
        <v>81</v>
      </c>
      <c r="AV679" s="13" t="s">
        <v>81</v>
      </c>
      <c r="AW679" s="13" t="s">
        <v>33</v>
      </c>
      <c r="AX679" s="13" t="s">
        <v>79</v>
      </c>
      <c r="AY679" s="243" t="s">
        <v>178</v>
      </c>
    </row>
    <row r="680" s="2" customFormat="1" ht="24.15" customHeight="1">
      <c r="A680" s="40"/>
      <c r="B680" s="41"/>
      <c r="C680" s="214" t="s">
        <v>1098</v>
      </c>
      <c r="D680" s="214" t="s">
        <v>180</v>
      </c>
      <c r="E680" s="215" t="s">
        <v>1099</v>
      </c>
      <c r="F680" s="216" t="s">
        <v>1100</v>
      </c>
      <c r="G680" s="217" t="s">
        <v>532</v>
      </c>
      <c r="H680" s="218">
        <v>2</v>
      </c>
      <c r="I680" s="219"/>
      <c r="J680" s="220">
        <f>ROUND(I680*H680,2)</f>
        <v>0</v>
      </c>
      <c r="K680" s="216" t="s">
        <v>184</v>
      </c>
      <c r="L680" s="46"/>
      <c r="M680" s="221" t="s">
        <v>19</v>
      </c>
      <c r="N680" s="222" t="s">
        <v>42</v>
      </c>
      <c r="O680" s="86"/>
      <c r="P680" s="223">
        <f>O680*H680</f>
        <v>0</v>
      </c>
      <c r="Q680" s="223">
        <v>0.029559999999999999</v>
      </c>
      <c r="R680" s="223">
        <f>Q680*H680</f>
        <v>0.059119999999999999</v>
      </c>
      <c r="S680" s="223">
        <v>0</v>
      </c>
      <c r="T680" s="224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25" t="s">
        <v>185</v>
      </c>
      <c r="AT680" s="225" t="s">
        <v>180</v>
      </c>
      <c r="AU680" s="225" t="s">
        <v>81</v>
      </c>
      <c r="AY680" s="19" t="s">
        <v>178</v>
      </c>
      <c r="BE680" s="226">
        <f>IF(N680="základní",J680,0)</f>
        <v>0</v>
      </c>
      <c r="BF680" s="226">
        <f>IF(N680="snížená",J680,0)</f>
        <v>0</v>
      </c>
      <c r="BG680" s="226">
        <f>IF(N680="zákl. přenesená",J680,0)</f>
        <v>0</v>
      </c>
      <c r="BH680" s="226">
        <f>IF(N680="sníž. přenesená",J680,0)</f>
        <v>0</v>
      </c>
      <c r="BI680" s="226">
        <f>IF(N680="nulová",J680,0)</f>
        <v>0</v>
      </c>
      <c r="BJ680" s="19" t="s">
        <v>79</v>
      </c>
      <c r="BK680" s="226">
        <f>ROUND(I680*H680,2)</f>
        <v>0</v>
      </c>
      <c r="BL680" s="19" t="s">
        <v>185</v>
      </c>
      <c r="BM680" s="225" t="s">
        <v>1101</v>
      </c>
    </row>
    <row r="681" s="2" customFormat="1">
      <c r="A681" s="40"/>
      <c r="B681" s="41"/>
      <c r="C681" s="42"/>
      <c r="D681" s="227" t="s">
        <v>187</v>
      </c>
      <c r="E681" s="42"/>
      <c r="F681" s="228" t="s">
        <v>1102</v>
      </c>
      <c r="G681" s="42"/>
      <c r="H681" s="42"/>
      <c r="I681" s="229"/>
      <c r="J681" s="42"/>
      <c r="K681" s="42"/>
      <c r="L681" s="46"/>
      <c r="M681" s="230"/>
      <c r="N681" s="231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9" t="s">
        <v>187</v>
      </c>
      <c r="AU681" s="19" t="s">
        <v>81</v>
      </c>
    </row>
    <row r="682" s="13" customFormat="1">
      <c r="A682" s="13"/>
      <c r="B682" s="232"/>
      <c r="C682" s="233"/>
      <c r="D682" s="234" t="s">
        <v>189</v>
      </c>
      <c r="E682" s="235" t="s">
        <v>19</v>
      </c>
      <c r="F682" s="236" t="s">
        <v>1097</v>
      </c>
      <c r="G682" s="233"/>
      <c r="H682" s="237">
        <v>2</v>
      </c>
      <c r="I682" s="238"/>
      <c r="J682" s="233"/>
      <c r="K682" s="233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189</v>
      </c>
      <c r="AU682" s="243" t="s">
        <v>81</v>
      </c>
      <c r="AV682" s="13" t="s">
        <v>81</v>
      </c>
      <c r="AW682" s="13" t="s">
        <v>33</v>
      </c>
      <c r="AX682" s="13" t="s">
        <v>79</v>
      </c>
      <c r="AY682" s="243" t="s">
        <v>178</v>
      </c>
    </row>
    <row r="683" s="12" customFormat="1" ht="22.8" customHeight="1">
      <c r="A683" s="12"/>
      <c r="B683" s="198"/>
      <c r="C683" s="199"/>
      <c r="D683" s="200" t="s">
        <v>70</v>
      </c>
      <c r="E683" s="212" t="s">
        <v>238</v>
      </c>
      <c r="F683" s="212" t="s">
        <v>1103</v>
      </c>
      <c r="G683" s="199"/>
      <c r="H683" s="199"/>
      <c r="I683" s="202"/>
      <c r="J683" s="213">
        <f>BK683</f>
        <v>0</v>
      </c>
      <c r="K683" s="199"/>
      <c r="L683" s="204"/>
      <c r="M683" s="205"/>
      <c r="N683" s="206"/>
      <c r="O683" s="206"/>
      <c r="P683" s="207">
        <f>SUM(P684:P734)</f>
        <v>0</v>
      </c>
      <c r="Q683" s="206"/>
      <c r="R683" s="207">
        <f>SUM(R684:R734)</f>
        <v>0.11103500000000001</v>
      </c>
      <c r="S683" s="206"/>
      <c r="T683" s="208">
        <f>SUM(T684:T734)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209" t="s">
        <v>79</v>
      </c>
      <c r="AT683" s="210" t="s">
        <v>70</v>
      </c>
      <c r="AU683" s="210" t="s">
        <v>79</v>
      </c>
      <c r="AY683" s="209" t="s">
        <v>178</v>
      </c>
      <c r="BK683" s="211">
        <f>SUM(BK684:BK734)</f>
        <v>0</v>
      </c>
    </row>
    <row r="684" s="2" customFormat="1" ht="16.5" customHeight="1">
      <c r="A684" s="40"/>
      <c r="B684" s="41"/>
      <c r="C684" s="214" t="s">
        <v>1104</v>
      </c>
      <c r="D684" s="214" t="s">
        <v>180</v>
      </c>
      <c r="E684" s="215" t="s">
        <v>1105</v>
      </c>
      <c r="F684" s="216" t="s">
        <v>1106</v>
      </c>
      <c r="G684" s="217" t="s">
        <v>275</v>
      </c>
      <c r="H684" s="218">
        <v>14.35</v>
      </c>
      <c r="I684" s="219"/>
      <c r="J684" s="220">
        <f>ROUND(I684*H684,2)</f>
        <v>0</v>
      </c>
      <c r="K684" s="216" t="s">
        <v>184</v>
      </c>
      <c r="L684" s="46"/>
      <c r="M684" s="221" t="s">
        <v>19</v>
      </c>
      <c r="N684" s="222" t="s">
        <v>42</v>
      </c>
      <c r="O684" s="86"/>
      <c r="P684" s="223">
        <f>O684*H684</f>
        <v>0</v>
      </c>
      <c r="Q684" s="223">
        <v>0</v>
      </c>
      <c r="R684" s="223">
        <f>Q684*H684</f>
        <v>0</v>
      </c>
      <c r="S684" s="223">
        <v>0</v>
      </c>
      <c r="T684" s="224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25" t="s">
        <v>185</v>
      </c>
      <c r="AT684" s="225" t="s">
        <v>180</v>
      </c>
      <c r="AU684" s="225" t="s">
        <v>81</v>
      </c>
      <c r="AY684" s="19" t="s">
        <v>178</v>
      </c>
      <c r="BE684" s="226">
        <f>IF(N684="základní",J684,0)</f>
        <v>0</v>
      </c>
      <c r="BF684" s="226">
        <f>IF(N684="snížená",J684,0)</f>
        <v>0</v>
      </c>
      <c r="BG684" s="226">
        <f>IF(N684="zákl. přenesená",J684,0)</f>
        <v>0</v>
      </c>
      <c r="BH684" s="226">
        <f>IF(N684="sníž. přenesená",J684,0)</f>
        <v>0</v>
      </c>
      <c r="BI684" s="226">
        <f>IF(N684="nulová",J684,0)</f>
        <v>0</v>
      </c>
      <c r="BJ684" s="19" t="s">
        <v>79</v>
      </c>
      <c r="BK684" s="226">
        <f>ROUND(I684*H684,2)</f>
        <v>0</v>
      </c>
      <c r="BL684" s="19" t="s">
        <v>185</v>
      </c>
      <c r="BM684" s="225" t="s">
        <v>1107</v>
      </c>
    </row>
    <row r="685" s="2" customFormat="1">
      <c r="A685" s="40"/>
      <c r="B685" s="41"/>
      <c r="C685" s="42"/>
      <c r="D685" s="227" t="s">
        <v>187</v>
      </c>
      <c r="E685" s="42"/>
      <c r="F685" s="228" t="s">
        <v>1108</v>
      </c>
      <c r="G685" s="42"/>
      <c r="H685" s="42"/>
      <c r="I685" s="229"/>
      <c r="J685" s="42"/>
      <c r="K685" s="42"/>
      <c r="L685" s="46"/>
      <c r="M685" s="230"/>
      <c r="N685" s="231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187</v>
      </c>
      <c r="AU685" s="19" t="s">
        <v>81</v>
      </c>
    </row>
    <row r="686" s="13" customFormat="1">
      <c r="A686" s="13"/>
      <c r="B686" s="232"/>
      <c r="C686" s="233"/>
      <c r="D686" s="234" t="s">
        <v>189</v>
      </c>
      <c r="E686" s="235" t="s">
        <v>19</v>
      </c>
      <c r="F686" s="236" t="s">
        <v>1109</v>
      </c>
      <c r="G686" s="233"/>
      <c r="H686" s="237">
        <v>14.35</v>
      </c>
      <c r="I686" s="238"/>
      <c r="J686" s="233"/>
      <c r="K686" s="233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189</v>
      </c>
      <c r="AU686" s="243" t="s">
        <v>81</v>
      </c>
      <c r="AV686" s="13" t="s">
        <v>81</v>
      </c>
      <c r="AW686" s="13" t="s">
        <v>33</v>
      </c>
      <c r="AX686" s="13" t="s">
        <v>79</v>
      </c>
      <c r="AY686" s="243" t="s">
        <v>178</v>
      </c>
    </row>
    <row r="687" s="2" customFormat="1" ht="16.5" customHeight="1">
      <c r="A687" s="40"/>
      <c r="B687" s="41"/>
      <c r="C687" s="265" t="s">
        <v>1110</v>
      </c>
      <c r="D687" s="265" t="s">
        <v>430</v>
      </c>
      <c r="E687" s="266" t="s">
        <v>1111</v>
      </c>
      <c r="F687" s="267" t="s">
        <v>1112</v>
      </c>
      <c r="G687" s="268" t="s">
        <v>532</v>
      </c>
      <c r="H687" s="269">
        <v>14.35</v>
      </c>
      <c r="I687" s="270"/>
      <c r="J687" s="271">
        <f>ROUND(I687*H687,2)</f>
        <v>0</v>
      </c>
      <c r="K687" s="267" t="s">
        <v>19</v>
      </c>
      <c r="L687" s="272"/>
      <c r="M687" s="273" t="s">
        <v>19</v>
      </c>
      <c r="N687" s="274" t="s">
        <v>42</v>
      </c>
      <c r="O687" s="86"/>
      <c r="P687" s="223">
        <f>O687*H687</f>
        <v>0</v>
      </c>
      <c r="Q687" s="223">
        <v>0</v>
      </c>
      <c r="R687" s="223">
        <f>Q687*H687</f>
        <v>0</v>
      </c>
      <c r="S687" s="223">
        <v>0</v>
      </c>
      <c r="T687" s="22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25" t="s">
        <v>232</v>
      </c>
      <c r="AT687" s="225" t="s">
        <v>430</v>
      </c>
      <c r="AU687" s="225" t="s">
        <v>81</v>
      </c>
      <c r="AY687" s="19" t="s">
        <v>178</v>
      </c>
      <c r="BE687" s="226">
        <f>IF(N687="základní",J687,0)</f>
        <v>0</v>
      </c>
      <c r="BF687" s="226">
        <f>IF(N687="snížená",J687,0)</f>
        <v>0</v>
      </c>
      <c r="BG687" s="226">
        <f>IF(N687="zákl. přenesená",J687,0)</f>
        <v>0</v>
      </c>
      <c r="BH687" s="226">
        <f>IF(N687="sníž. přenesená",J687,0)</f>
        <v>0</v>
      </c>
      <c r="BI687" s="226">
        <f>IF(N687="nulová",J687,0)</f>
        <v>0</v>
      </c>
      <c r="BJ687" s="19" t="s">
        <v>79</v>
      </c>
      <c r="BK687" s="226">
        <f>ROUND(I687*H687,2)</f>
        <v>0</v>
      </c>
      <c r="BL687" s="19" t="s">
        <v>185</v>
      </c>
      <c r="BM687" s="225" t="s">
        <v>1113</v>
      </c>
    </row>
    <row r="688" s="2" customFormat="1" ht="16.5" customHeight="1">
      <c r="A688" s="40"/>
      <c r="B688" s="41"/>
      <c r="C688" s="265" t="s">
        <v>1114</v>
      </c>
      <c r="D688" s="265" t="s">
        <v>430</v>
      </c>
      <c r="E688" s="266" t="s">
        <v>1115</v>
      </c>
      <c r="F688" s="267" t="s">
        <v>1116</v>
      </c>
      <c r="G688" s="268" t="s">
        <v>532</v>
      </c>
      <c r="H688" s="269">
        <v>28.699999999999999</v>
      </c>
      <c r="I688" s="270"/>
      <c r="J688" s="271">
        <f>ROUND(I688*H688,2)</f>
        <v>0</v>
      </c>
      <c r="K688" s="267" t="s">
        <v>19</v>
      </c>
      <c r="L688" s="272"/>
      <c r="M688" s="273" t="s">
        <v>19</v>
      </c>
      <c r="N688" s="274" t="s">
        <v>42</v>
      </c>
      <c r="O688" s="86"/>
      <c r="P688" s="223">
        <f>O688*H688</f>
        <v>0</v>
      </c>
      <c r="Q688" s="223">
        <v>0</v>
      </c>
      <c r="R688" s="223">
        <f>Q688*H688</f>
        <v>0</v>
      </c>
      <c r="S688" s="223">
        <v>0</v>
      </c>
      <c r="T688" s="224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25" t="s">
        <v>232</v>
      </c>
      <c r="AT688" s="225" t="s">
        <v>430</v>
      </c>
      <c r="AU688" s="225" t="s">
        <v>81</v>
      </c>
      <c r="AY688" s="19" t="s">
        <v>178</v>
      </c>
      <c r="BE688" s="226">
        <f>IF(N688="základní",J688,0)</f>
        <v>0</v>
      </c>
      <c r="BF688" s="226">
        <f>IF(N688="snížená",J688,0)</f>
        <v>0</v>
      </c>
      <c r="BG688" s="226">
        <f>IF(N688="zákl. přenesená",J688,0)</f>
        <v>0</v>
      </c>
      <c r="BH688" s="226">
        <f>IF(N688="sníž. přenesená",J688,0)</f>
        <v>0</v>
      </c>
      <c r="BI688" s="226">
        <f>IF(N688="nulová",J688,0)</f>
        <v>0</v>
      </c>
      <c r="BJ688" s="19" t="s">
        <v>79</v>
      </c>
      <c r="BK688" s="226">
        <f>ROUND(I688*H688,2)</f>
        <v>0</v>
      </c>
      <c r="BL688" s="19" t="s">
        <v>185</v>
      </c>
      <c r="BM688" s="225" t="s">
        <v>1117</v>
      </c>
    </row>
    <row r="689" s="13" customFormat="1">
      <c r="A689" s="13"/>
      <c r="B689" s="232"/>
      <c r="C689" s="233"/>
      <c r="D689" s="234" t="s">
        <v>189</v>
      </c>
      <c r="E689" s="233"/>
      <c r="F689" s="236" t="s">
        <v>1118</v>
      </c>
      <c r="G689" s="233"/>
      <c r="H689" s="237">
        <v>28.699999999999999</v>
      </c>
      <c r="I689" s="238"/>
      <c r="J689" s="233"/>
      <c r="K689" s="233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189</v>
      </c>
      <c r="AU689" s="243" t="s">
        <v>81</v>
      </c>
      <c r="AV689" s="13" t="s">
        <v>81</v>
      </c>
      <c r="AW689" s="13" t="s">
        <v>4</v>
      </c>
      <c r="AX689" s="13" t="s">
        <v>79</v>
      </c>
      <c r="AY689" s="243" t="s">
        <v>178</v>
      </c>
    </row>
    <row r="690" s="2" customFormat="1" ht="16.5" customHeight="1">
      <c r="A690" s="40"/>
      <c r="B690" s="41"/>
      <c r="C690" s="214" t="s">
        <v>1119</v>
      </c>
      <c r="D690" s="214" t="s">
        <v>180</v>
      </c>
      <c r="E690" s="215" t="s">
        <v>1120</v>
      </c>
      <c r="F690" s="216" t="s">
        <v>1121</v>
      </c>
      <c r="G690" s="217" t="s">
        <v>183</v>
      </c>
      <c r="H690" s="218">
        <v>32.670000000000002</v>
      </c>
      <c r="I690" s="219"/>
      <c r="J690" s="220">
        <f>ROUND(I690*H690,2)</f>
        <v>0</v>
      </c>
      <c r="K690" s="216" t="s">
        <v>184</v>
      </c>
      <c r="L690" s="46"/>
      <c r="M690" s="221" t="s">
        <v>19</v>
      </c>
      <c r="N690" s="222" t="s">
        <v>42</v>
      </c>
      <c r="O690" s="86"/>
      <c r="P690" s="223">
        <f>O690*H690</f>
        <v>0</v>
      </c>
      <c r="Q690" s="223">
        <v>0</v>
      </c>
      <c r="R690" s="223">
        <f>Q690*H690</f>
        <v>0</v>
      </c>
      <c r="S690" s="223">
        <v>0</v>
      </c>
      <c r="T690" s="224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25" t="s">
        <v>185</v>
      </c>
      <c r="AT690" s="225" t="s">
        <v>180</v>
      </c>
      <c r="AU690" s="225" t="s">
        <v>81</v>
      </c>
      <c r="AY690" s="19" t="s">
        <v>178</v>
      </c>
      <c r="BE690" s="226">
        <f>IF(N690="základní",J690,0)</f>
        <v>0</v>
      </c>
      <c r="BF690" s="226">
        <f>IF(N690="snížená",J690,0)</f>
        <v>0</v>
      </c>
      <c r="BG690" s="226">
        <f>IF(N690="zákl. přenesená",J690,0)</f>
        <v>0</v>
      </c>
      <c r="BH690" s="226">
        <f>IF(N690="sníž. přenesená",J690,0)</f>
        <v>0</v>
      </c>
      <c r="BI690" s="226">
        <f>IF(N690="nulová",J690,0)</f>
        <v>0</v>
      </c>
      <c r="BJ690" s="19" t="s">
        <v>79</v>
      </c>
      <c r="BK690" s="226">
        <f>ROUND(I690*H690,2)</f>
        <v>0</v>
      </c>
      <c r="BL690" s="19" t="s">
        <v>185</v>
      </c>
      <c r="BM690" s="225" t="s">
        <v>1122</v>
      </c>
    </row>
    <row r="691" s="2" customFormat="1">
      <c r="A691" s="40"/>
      <c r="B691" s="41"/>
      <c r="C691" s="42"/>
      <c r="D691" s="227" t="s">
        <v>187</v>
      </c>
      <c r="E691" s="42"/>
      <c r="F691" s="228" t="s">
        <v>1123</v>
      </c>
      <c r="G691" s="42"/>
      <c r="H691" s="42"/>
      <c r="I691" s="229"/>
      <c r="J691" s="42"/>
      <c r="K691" s="42"/>
      <c r="L691" s="46"/>
      <c r="M691" s="230"/>
      <c r="N691" s="231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187</v>
      </c>
      <c r="AU691" s="19" t="s">
        <v>81</v>
      </c>
    </row>
    <row r="692" s="2" customFormat="1" ht="16.5" customHeight="1">
      <c r="A692" s="40"/>
      <c r="B692" s="41"/>
      <c r="C692" s="214" t="s">
        <v>1124</v>
      </c>
      <c r="D692" s="214" t="s">
        <v>180</v>
      </c>
      <c r="E692" s="215" t="s">
        <v>1125</v>
      </c>
      <c r="F692" s="216" t="s">
        <v>1126</v>
      </c>
      <c r="G692" s="217" t="s">
        <v>183</v>
      </c>
      <c r="H692" s="218">
        <v>32.670000000000002</v>
      </c>
      <c r="I692" s="219"/>
      <c r="J692" s="220">
        <f>ROUND(I692*H692,2)</f>
        <v>0</v>
      </c>
      <c r="K692" s="216" t="s">
        <v>184</v>
      </c>
      <c r="L692" s="46"/>
      <c r="M692" s="221" t="s">
        <v>19</v>
      </c>
      <c r="N692" s="222" t="s">
        <v>42</v>
      </c>
      <c r="O692" s="86"/>
      <c r="P692" s="223">
        <f>O692*H692</f>
        <v>0</v>
      </c>
      <c r="Q692" s="223">
        <v>0</v>
      </c>
      <c r="R692" s="223">
        <f>Q692*H692</f>
        <v>0</v>
      </c>
      <c r="S692" s="223">
        <v>0</v>
      </c>
      <c r="T692" s="224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25" t="s">
        <v>185</v>
      </c>
      <c r="AT692" s="225" t="s">
        <v>180</v>
      </c>
      <c r="AU692" s="225" t="s">
        <v>81</v>
      </c>
      <c r="AY692" s="19" t="s">
        <v>178</v>
      </c>
      <c r="BE692" s="226">
        <f>IF(N692="základní",J692,0)</f>
        <v>0</v>
      </c>
      <c r="BF692" s="226">
        <f>IF(N692="snížená",J692,0)</f>
        <v>0</v>
      </c>
      <c r="BG692" s="226">
        <f>IF(N692="zákl. přenesená",J692,0)</f>
        <v>0</v>
      </c>
      <c r="BH692" s="226">
        <f>IF(N692="sníž. přenesená",J692,0)</f>
        <v>0</v>
      </c>
      <c r="BI692" s="226">
        <f>IF(N692="nulová",J692,0)</f>
        <v>0</v>
      </c>
      <c r="BJ692" s="19" t="s">
        <v>79</v>
      </c>
      <c r="BK692" s="226">
        <f>ROUND(I692*H692,2)</f>
        <v>0</v>
      </c>
      <c r="BL692" s="19" t="s">
        <v>185</v>
      </c>
      <c r="BM692" s="225" t="s">
        <v>1127</v>
      </c>
    </row>
    <row r="693" s="2" customFormat="1">
      <c r="A693" s="40"/>
      <c r="B693" s="41"/>
      <c r="C693" s="42"/>
      <c r="D693" s="227" t="s">
        <v>187</v>
      </c>
      <c r="E693" s="42"/>
      <c r="F693" s="228" t="s">
        <v>1128</v>
      </c>
      <c r="G693" s="42"/>
      <c r="H693" s="42"/>
      <c r="I693" s="229"/>
      <c r="J693" s="42"/>
      <c r="K693" s="42"/>
      <c r="L693" s="46"/>
      <c r="M693" s="230"/>
      <c r="N693" s="231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187</v>
      </c>
      <c r="AU693" s="19" t="s">
        <v>81</v>
      </c>
    </row>
    <row r="694" s="13" customFormat="1">
      <c r="A694" s="13"/>
      <c r="B694" s="232"/>
      <c r="C694" s="233"/>
      <c r="D694" s="234" t="s">
        <v>189</v>
      </c>
      <c r="E694" s="235" t="s">
        <v>19</v>
      </c>
      <c r="F694" s="236" t="s">
        <v>742</v>
      </c>
      <c r="G694" s="233"/>
      <c r="H694" s="237">
        <v>32.670000000000002</v>
      </c>
      <c r="I694" s="238"/>
      <c r="J694" s="233"/>
      <c r="K694" s="233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189</v>
      </c>
      <c r="AU694" s="243" t="s">
        <v>81</v>
      </c>
      <c r="AV694" s="13" t="s">
        <v>81</v>
      </c>
      <c r="AW694" s="13" t="s">
        <v>33</v>
      </c>
      <c r="AX694" s="13" t="s">
        <v>79</v>
      </c>
      <c r="AY694" s="243" t="s">
        <v>178</v>
      </c>
    </row>
    <row r="695" s="2" customFormat="1" ht="16.5" customHeight="1">
      <c r="A695" s="40"/>
      <c r="B695" s="41"/>
      <c r="C695" s="265" t="s">
        <v>1129</v>
      </c>
      <c r="D695" s="265" t="s">
        <v>430</v>
      </c>
      <c r="E695" s="266" t="s">
        <v>1130</v>
      </c>
      <c r="F695" s="267" t="s">
        <v>1131</v>
      </c>
      <c r="G695" s="268" t="s">
        <v>1132</v>
      </c>
      <c r="H695" s="269">
        <v>8.1679999999999993</v>
      </c>
      <c r="I695" s="270"/>
      <c r="J695" s="271">
        <f>ROUND(I695*H695,2)</f>
        <v>0</v>
      </c>
      <c r="K695" s="267" t="s">
        <v>184</v>
      </c>
      <c r="L695" s="272"/>
      <c r="M695" s="273" t="s">
        <v>19</v>
      </c>
      <c r="N695" s="274" t="s">
        <v>42</v>
      </c>
      <c r="O695" s="86"/>
      <c r="P695" s="223">
        <f>O695*H695</f>
        <v>0</v>
      </c>
      <c r="Q695" s="223">
        <v>0.001</v>
      </c>
      <c r="R695" s="223">
        <f>Q695*H695</f>
        <v>0.0081679999999999999</v>
      </c>
      <c r="S695" s="223">
        <v>0</v>
      </c>
      <c r="T695" s="224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25" t="s">
        <v>232</v>
      </c>
      <c r="AT695" s="225" t="s">
        <v>430</v>
      </c>
      <c r="AU695" s="225" t="s">
        <v>81</v>
      </c>
      <c r="AY695" s="19" t="s">
        <v>178</v>
      </c>
      <c r="BE695" s="226">
        <f>IF(N695="základní",J695,0)</f>
        <v>0</v>
      </c>
      <c r="BF695" s="226">
        <f>IF(N695="snížená",J695,0)</f>
        <v>0</v>
      </c>
      <c r="BG695" s="226">
        <f>IF(N695="zákl. přenesená",J695,0)</f>
        <v>0</v>
      </c>
      <c r="BH695" s="226">
        <f>IF(N695="sníž. přenesená",J695,0)</f>
        <v>0</v>
      </c>
      <c r="BI695" s="226">
        <f>IF(N695="nulová",J695,0)</f>
        <v>0</v>
      </c>
      <c r="BJ695" s="19" t="s">
        <v>79</v>
      </c>
      <c r="BK695" s="226">
        <f>ROUND(I695*H695,2)</f>
        <v>0</v>
      </c>
      <c r="BL695" s="19" t="s">
        <v>185</v>
      </c>
      <c r="BM695" s="225" t="s">
        <v>1133</v>
      </c>
    </row>
    <row r="696" s="13" customFormat="1">
      <c r="A696" s="13"/>
      <c r="B696" s="232"/>
      <c r="C696" s="233"/>
      <c r="D696" s="234" t="s">
        <v>189</v>
      </c>
      <c r="E696" s="233"/>
      <c r="F696" s="236" t="s">
        <v>1134</v>
      </c>
      <c r="G696" s="233"/>
      <c r="H696" s="237">
        <v>8.1679999999999993</v>
      </c>
      <c r="I696" s="238"/>
      <c r="J696" s="233"/>
      <c r="K696" s="233"/>
      <c r="L696" s="239"/>
      <c r="M696" s="240"/>
      <c r="N696" s="241"/>
      <c r="O696" s="241"/>
      <c r="P696" s="241"/>
      <c r="Q696" s="241"/>
      <c r="R696" s="241"/>
      <c r="S696" s="241"/>
      <c r="T696" s="24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3" t="s">
        <v>189</v>
      </c>
      <c r="AU696" s="243" t="s">
        <v>81</v>
      </c>
      <c r="AV696" s="13" t="s">
        <v>81</v>
      </c>
      <c r="AW696" s="13" t="s">
        <v>4</v>
      </c>
      <c r="AX696" s="13" t="s">
        <v>79</v>
      </c>
      <c r="AY696" s="243" t="s">
        <v>178</v>
      </c>
    </row>
    <row r="697" s="2" customFormat="1" ht="24.15" customHeight="1">
      <c r="A697" s="40"/>
      <c r="B697" s="41"/>
      <c r="C697" s="214" t="s">
        <v>1135</v>
      </c>
      <c r="D697" s="214" t="s">
        <v>180</v>
      </c>
      <c r="E697" s="215" t="s">
        <v>1136</v>
      </c>
      <c r="F697" s="216" t="s">
        <v>1137</v>
      </c>
      <c r="G697" s="217" t="s">
        <v>183</v>
      </c>
      <c r="H697" s="218">
        <v>436.5</v>
      </c>
      <c r="I697" s="219"/>
      <c r="J697" s="220">
        <f>ROUND(I697*H697,2)</f>
        <v>0</v>
      </c>
      <c r="K697" s="216" t="s">
        <v>184</v>
      </c>
      <c r="L697" s="46"/>
      <c r="M697" s="221" t="s">
        <v>19</v>
      </c>
      <c r="N697" s="222" t="s">
        <v>42</v>
      </c>
      <c r="O697" s="86"/>
      <c r="P697" s="223">
        <f>O697*H697</f>
        <v>0</v>
      </c>
      <c r="Q697" s="223">
        <v>0</v>
      </c>
      <c r="R697" s="223">
        <f>Q697*H697</f>
        <v>0</v>
      </c>
      <c r="S697" s="223">
        <v>0</v>
      </c>
      <c r="T697" s="224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25" t="s">
        <v>185</v>
      </c>
      <c r="AT697" s="225" t="s">
        <v>180</v>
      </c>
      <c r="AU697" s="225" t="s">
        <v>81</v>
      </c>
      <c r="AY697" s="19" t="s">
        <v>178</v>
      </c>
      <c r="BE697" s="226">
        <f>IF(N697="základní",J697,0)</f>
        <v>0</v>
      </c>
      <c r="BF697" s="226">
        <f>IF(N697="snížená",J697,0)</f>
        <v>0</v>
      </c>
      <c r="BG697" s="226">
        <f>IF(N697="zákl. přenesená",J697,0)</f>
        <v>0</v>
      </c>
      <c r="BH697" s="226">
        <f>IF(N697="sníž. přenesená",J697,0)</f>
        <v>0</v>
      </c>
      <c r="BI697" s="226">
        <f>IF(N697="nulová",J697,0)</f>
        <v>0</v>
      </c>
      <c r="BJ697" s="19" t="s">
        <v>79</v>
      </c>
      <c r="BK697" s="226">
        <f>ROUND(I697*H697,2)</f>
        <v>0</v>
      </c>
      <c r="BL697" s="19" t="s">
        <v>185</v>
      </c>
      <c r="BM697" s="225" t="s">
        <v>1138</v>
      </c>
    </row>
    <row r="698" s="2" customFormat="1">
      <c r="A698" s="40"/>
      <c r="B698" s="41"/>
      <c r="C698" s="42"/>
      <c r="D698" s="227" t="s">
        <v>187</v>
      </c>
      <c r="E698" s="42"/>
      <c r="F698" s="228" t="s">
        <v>1139</v>
      </c>
      <c r="G698" s="42"/>
      <c r="H698" s="42"/>
      <c r="I698" s="229"/>
      <c r="J698" s="42"/>
      <c r="K698" s="42"/>
      <c r="L698" s="46"/>
      <c r="M698" s="230"/>
      <c r="N698" s="231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187</v>
      </c>
      <c r="AU698" s="19" t="s">
        <v>81</v>
      </c>
    </row>
    <row r="699" s="13" customFormat="1">
      <c r="A699" s="13"/>
      <c r="B699" s="232"/>
      <c r="C699" s="233"/>
      <c r="D699" s="234" t="s">
        <v>189</v>
      </c>
      <c r="E699" s="235" t="s">
        <v>19</v>
      </c>
      <c r="F699" s="236" t="s">
        <v>1140</v>
      </c>
      <c r="G699" s="233"/>
      <c r="H699" s="237">
        <v>92.25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189</v>
      </c>
      <c r="AU699" s="243" t="s">
        <v>81</v>
      </c>
      <c r="AV699" s="13" t="s">
        <v>81</v>
      </c>
      <c r="AW699" s="13" t="s">
        <v>33</v>
      </c>
      <c r="AX699" s="13" t="s">
        <v>71</v>
      </c>
      <c r="AY699" s="243" t="s">
        <v>178</v>
      </c>
    </row>
    <row r="700" s="13" customFormat="1">
      <c r="A700" s="13"/>
      <c r="B700" s="232"/>
      <c r="C700" s="233"/>
      <c r="D700" s="234" t="s">
        <v>189</v>
      </c>
      <c r="E700" s="235" t="s">
        <v>19</v>
      </c>
      <c r="F700" s="236" t="s">
        <v>1141</v>
      </c>
      <c r="G700" s="233"/>
      <c r="H700" s="237">
        <v>126</v>
      </c>
      <c r="I700" s="238"/>
      <c r="J700" s="233"/>
      <c r="K700" s="233"/>
      <c r="L700" s="239"/>
      <c r="M700" s="240"/>
      <c r="N700" s="241"/>
      <c r="O700" s="241"/>
      <c r="P700" s="241"/>
      <c r="Q700" s="241"/>
      <c r="R700" s="241"/>
      <c r="S700" s="241"/>
      <c r="T700" s="24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3" t="s">
        <v>189</v>
      </c>
      <c r="AU700" s="243" t="s">
        <v>81</v>
      </c>
      <c r="AV700" s="13" t="s">
        <v>81</v>
      </c>
      <c r="AW700" s="13" t="s">
        <v>33</v>
      </c>
      <c r="AX700" s="13" t="s">
        <v>71</v>
      </c>
      <c r="AY700" s="243" t="s">
        <v>178</v>
      </c>
    </row>
    <row r="701" s="13" customFormat="1">
      <c r="A701" s="13"/>
      <c r="B701" s="232"/>
      <c r="C701" s="233"/>
      <c r="D701" s="234" t="s">
        <v>189</v>
      </c>
      <c r="E701" s="235" t="s">
        <v>19</v>
      </c>
      <c r="F701" s="236" t="s">
        <v>1142</v>
      </c>
      <c r="G701" s="233"/>
      <c r="H701" s="237">
        <v>92.25</v>
      </c>
      <c r="I701" s="238"/>
      <c r="J701" s="233"/>
      <c r="K701" s="233"/>
      <c r="L701" s="239"/>
      <c r="M701" s="240"/>
      <c r="N701" s="241"/>
      <c r="O701" s="241"/>
      <c r="P701" s="241"/>
      <c r="Q701" s="241"/>
      <c r="R701" s="241"/>
      <c r="S701" s="241"/>
      <c r="T701" s="24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3" t="s">
        <v>189</v>
      </c>
      <c r="AU701" s="243" t="s">
        <v>81</v>
      </c>
      <c r="AV701" s="13" t="s">
        <v>81</v>
      </c>
      <c r="AW701" s="13" t="s">
        <v>33</v>
      </c>
      <c r="AX701" s="13" t="s">
        <v>71</v>
      </c>
      <c r="AY701" s="243" t="s">
        <v>178</v>
      </c>
    </row>
    <row r="702" s="13" customFormat="1">
      <c r="A702" s="13"/>
      <c r="B702" s="232"/>
      <c r="C702" s="233"/>
      <c r="D702" s="234" t="s">
        <v>189</v>
      </c>
      <c r="E702" s="235" t="s">
        <v>19</v>
      </c>
      <c r="F702" s="236" t="s">
        <v>1143</v>
      </c>
      <c r="G702" s="233"/>
      <c r="H702" s="237">
        <v>126</v>
      </c>
      <c r="I702" s="238"/>
      <c r="J702" s="233"/>
      <c r="K702" s="233"/>
      <c r="L702" s="239"/>
      <c r="M702" s="240"/>
      <c r="N702" s="241"/>
      <c r="O702" s="241"/>
      <c r="P702" s="241"/>
      <c r="Q702" s="241"/>
      <c r="R702" s="241"/>
      <c r="S702" s="241"/>
      <c r="T702" s="24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3" t="s">
        <v>189</v>
      </c>
      <c r="AU702" s="243" t="s">
        <v>81</v>
      </c>
      <c r="AV702" s="13" t="s">
        <v>81</v>
      </c>
      <c r="AW702" s="13" t="s">
        <v>33</v>
      </c>
      <c r="AX702" s="13" t="s">
        <v>71</v>
      </c>
      <c r="AY702" s="243" t="s">
        <v>178</v>
      </c>
    </row>
    <row r="703" s="14" customFormat="1">
      <c r="A703" s="14"/>
      <c r="B703" s="244"/>
      <c r="C703" s="245"/>
      <c r="D703" s="234" t="s">
        <v>189</v>
      </c>
      <c r="E703" s="246" t="s">
        <v>19</v>
      </c>
      <c r="F703" s="247" t="s">
        <v>214</v>
      </c>
      <c r="G703" s="245"/>
      <c r="H703" s="248">
        <v>436.5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189</v>
      </c>
      <c r="AU703" s="254" t="s">
        <v>81</v>
      </c>
      <c r="AV703" s="14" t="s">
        <v>185</v>
      </c>
      <c r="AW703" s="14" t="s">
        <v>33</v>
      </c>
      <c r="AX703" s="14" t="s">
        <v>79</v>
      </c>
      <c r="AY703" s="254" t="s">
        <v>178</v>
      </c>
    </row>
    <row r="704" s="2" customFormat="1" ht="24.15" customHeight="1">
      <c r="A704" s="40"/>
      <c r="B704" s="41"/>
      <c r="C704" s="214" t="s">
        <v>1144</v>
      </c>
      <c r="D704" s="214" t="s">
        <v>180</v>
      </c>
      <c r="E704" s="215" t="s">
        <v>1145</v>
      </c>
      <c r="F704" s="216" t="s">
        <v>1146</v>
      </c>
      <c r="G704" s="217" t="s">
        <v>183</v>
      </c>
      <c r="H704" s="218">
        <v>26190</v>
      </c>
      <c r="I704" s="219"/>
      <c r="J704" s="220">
        <f>ROUND(I704*H704,2)</f>
        <v>0</v>
      </c>
      <c r="K704" s="216" t="s">
        <v>184</v>
      </c>
      <c r="L704" s="46"/>
      <c r="M704" s="221" t="s">
        <v>19</v>
      </c>
      <c r="N704" s="222" t="s">
        <v>42</v>
      </c>
      <c r="O704" s="86"/>
      <c r="P704" s="223">
        <f>O704*H704</f>
        <v>0</v>
      </c>
      <c r="Q704" s="223">
        <v>0</v>
      </c>
      <c r="R704" s="223">
        <f>Q704*H704</f>
        <v>0</v>
      </c>
      <c r="S704" s="223">
        <v>0</v>
      </c>
      <c r="T704" s="224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25" t="s">
        <v>185</v>
      </c>
      <c r="AT704" s="225" t="s">
        <v>180</v>
      </c>
      <c r="AU704" s="225" t="s">
        <v>81</v>
      </c>
      <c r="AY704" s="19" t="s">
        <v>178</v>
      </c>
      <c r="BE704" s="226">
        <f>IF(N704="základní",J704,0)</f>
        <v>0</v>
      </c>
      <c r="BF704" s="226">
        <f>IF(N704="snížená",J704,0)</f>
        <v>0</v>
      </c>
      <c r="BG704" s="226">
        <f>IF(N704="zákl. přenesená",J704,0)</f>
        <v>0</v>
      </c>
      <c r="BH704" s="226">
        <f>IF(N704="sníž. přenesená",J704,0)</f>
        <v>0</v>
      </c>
      <c r="BI704" s="226">
        <f>IF(N704="nulová",J704,0)</f>
        <v>0</v>
      </c>
      <c r="BJ704" s="19" t="s">
        <v>79</v>
      </c>
      <c r="BK704" s="226">
        <f>ROUND(I704*H704,2)</f>
        <v>0</v>
      </c>
      <c r="BL704" s="19" t="s">
        <v>185</v>
      </c>
      <c r="BM704" s="225" t="s">
        <v>1147</v>
      </c>
    </row>
    <row r="705" s="2" customFormat="1">
      <c r="A705" s="40"/>
      <c r="B705" s="41"/>
      <c r="C705" s="42"/>
      <c r="D705" s="227" t="s">
        <v>187</v>
      </c>
      <c r="E705" s="42"/>
      <c r="F705" s="228" t="s">
        <v>1148</v>
      </c>
      <c r="G705" s="42"/>
      <c r="H705" s="42"/>
      <c r="I705" s="229"/>
      <c r="J705" s="42"/>
      <c r="K705" s="42"/>
      <c r="L705" s="46"/>
      <c r="M705" s="230"/>
      <c r="N705" s="231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187</v>
      </c>
      <c r="AU705" s="19" t="s">
        <v>81</v>
      </c>
    </row>
    <row r="706" s="13" customFormat="1">
      <c r="A706" s="13"/>
      <c r="B706" s="232"/>
      <c r="C706" s="233"/>
      <c r="D706" s="234" t="s">
        <v>189</v>
      </c>
      <c r="E706" s="235" t="s">
        <v>19</v>
      </c>
      <c r="F706" s="236" t="s">
        <v>1149</v>
      </c>
      <c r="G706" s="233"/>
      <c r="H706" s="237">
        <v>26190</v>
      </c>
      <c r="I706" s="238"/>
      <c r="J706" s="233"/>
      <c r="K706" s="233"/>
      <c r="L706" s="239"/>
      <c r="M706" s="240"/>
      <c r="N706" s="241"/>
      <c r="O706" s="241"/>
      <c r="P706" s="241"/>
      <c r="Q706" s="241"/>
      <c r="R706" s="241"/>
      <c r="S706" s="241"/>
      <c r="T706" s="24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3" t="s">
        <v>189</v>
      </c>
      <c r="AU706" s="243" t="s">
        <v>81</v>
      </c>
      <c r="AV706" s="13" t="s">
        <v>81</v>
      </c>
      <c r="AW706" s="13" t="s">
        <v>33</v>
      </c>
      <c r="AX706" s="13" t="s">
        <v>79</v>
      </c>
      <c r="AY706" s="243" t="s">
        <v>178</v>
      </c>
    </row>
    <row r="707" s="2" customFormat="1" ht="24.15" customHeight="1">
      <c r="A707" s="40"/>
      <c r="B707" s="41"/>
      <c r="C707" s="214" t="s">
        <v>1150</v>
      </c>
      <c r="D707" s="214" t="s">
        <v>180</v>
      </c>
      <c r="E707" s="215" t="s">
        <v>1151</v>
      </c>
      <c r="F707" s="216" t="s">
        <v>1152</v>
      </c>
      <c r="G707" s="217" t="s">
        <v>183</v>
      </c>
      <c r="H707" s="218">
        <v>436.5</v>
      </c>
      <c r="I707" s="219"/>
      <c r="J707" s="220">
        <f>ROUND(I707*H707,2)</f>
        <v>0</v>
      </c>
      <c r="K707" s="216" t="s">
        <v>184</v>
      </c>
      <c r="L707" s="46"/>
      <c r="M707" s="221" t="s">
        <v>19</v>
      </c>
      <c r="N707" s="222" t="s">
        <v>42</v>
      </c>
      <c r="O707" s="86"/>
      <c r="P707" s="223">
        <f>O707*H707</f>
        <v>0</v>
      </c>
      <c r="Q707" s="223">
        <v>0</v>
      </c>
      <c r="R707" s="223">
        <f>Q707*H707</f>
        <v>0</v>
      </c>
      <c r="S707" s="223">
        <v>0</v>
      </c>
      <c r="T707" s="224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25" t="s">
        <v>185</v>
      </c>
      <c r="AT707" s="225" t="s">
        <v>180</v>
      </c>
      <c r="AU707" s="225" t="s">
        <v>81</v>
      </c>
      <c r="AY707" s="19" t="s">
        <v>178</v>
      </c>
      <c r="BE707" s="226">
        <f>IF(N707="základní",J707,0)</f>
        <v>0</v>
      </c>
      <c r="BF707" s="226">
        <f>IF(N707="snížená",J707,0)</f>
        <v>0</v>
      </c>
      <c r="BG707" s="226">
        <f>IF(N707="zákl. přenesená",J707,0)</f>
        <v>0</v>
      </c>
      <c r="BH707" s="226">
        <f>IF(N707="sníž. přenesená",J707,0)</f>
        <v>0</v>
      </c>
      <c r="BI707" s="226">
        <f>IF(N707="nulová",J707,0)</f>
        <v>0</v>
      </c>
      <c r="BJ707" s="19" t="s">
        <v>79</v>
      </c>
      <c r="BK707" s="226">
        <f>ROUND(I707*H707,2)</f>
        <v>0</v>
      </c>
      <c r="BL707" s="19" t="s">
        <v>185</v>
      </c>
      <c r="BM707" s="225" t="s">
        <v>1153</v>
      </c>
    </row>
    <row r="708" s="2" customFormat="1">
      <c r="A708" s="40"/>
      <c r="B708" s="41"/>
      <c r="C708" s="42"/>
      <c r="D708" s="227" t="s">
        <v>187</v>
      </c>
      <c r="E708" s="42"/>
      <c r="F708" s="228" t="s">
        <v>1154</v>
      </c>
      <c r="G708" s="42"/>
      <c r="H708" s="42"/>
      <c r="I708" s="229"/>
      <c r="J708" s="42"/>
      <c r="K708" s="42"/>
      <c r="L708" s="46"/>
      <c r="M708" s="230"/>
      <c r="N708" s="231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187</v>
      </c>
      <c r="AU708" s="19" t="s">
        <v>81</v>
      </c>
    </row>
    <row r="709" s="2" customFormat="1" ht="24.15" customHeight="1">
      <c r="A709" s="40"/>
      <c r="B709" s="41"/>
      <c r="C709" s="214" t="s">
        <v>1155</v>
      </c>
      <c r="D709" s="214" t="s">
        <v>180</v>
      </c>
      <c r="E709" s="215" t="s">
        <v>1156</v>
      </c>
      <c r="F709" s="216" t="s">
        <v>1157</v>
      </c>
      <c r="G709" s="217" t="s">
        <v>183</v>
      </c>
      <c r="H709" s="218">
        <v>269.5</v>
      </c>
      <c r="I709" s="219"/>
      <c r="J709" s="220">
        <f>ROUND(I709*H709,2)</f>
        <v>0</v>
      </c>
      <c r="K709" s="216" t="s">
        <v>184</v>
      </c>
      <c r="L709" s="46"/>
      <c r="M709" s="221" t="s">
        <v>19</v>
      </c>
      <c r="N709" s="222" t="s">
        <v>42</v>
      </c>
      <c r="O709" s="86"/>
      <c r="P709" s="223">
        <f>O709*H709</f>
        <v>0</v>
      </c>
      <c r="Q709" s="223">
        <v>0.00012999999999999999</v>
      </c>
      <c r="R709" s="223">
        <f>Q709*H709</f>
        <v>0.035034999999999997</v>
      </c>
      <c r="S709" s="223">
        <v>0</v>
      </c>
      <c r="T709" s="224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25" t="s">
        <v>185</v>
      </c>
      <c r="AT709" s="225" t="s">
        <v>180</v>
      </c>
      <c r="AU709" s="225" t="s">
        <v>81</v>
      </c>
      <c r="AY709" s="19" t="s">
        <v>178</v>
      </c>
      <c r="BE709" s="226">
        <f>IF(N709="základní",J709,0)</f>
        <v>0</v>
      </c>
      <c r="BF709" s="226">
        <f>IF(N709="snížená",J709,0)</f>
        <v>0</v>
      </c>
      <c r="BG709" s="226">
        <f>IF(N709="zákl. přenesená",J709,0)</f>
        <v>0</v>
      </c>
      <c r="BH709" s="226">
        <f>IF(N709="sníž. přenesená",J709,0)</f>
        <v>0</v>
      </c>
      <c r="BI709" s="226">
        <f>IF(N709="nulová",J709,0)</f>
        <v>0</v>
      </c>
      <c r="BJ709" s="19" t="s">
        <v>79</v>
      </c>
      <c r="BK709" s="226">
        <f>ROUND(I709*H709,2)</f>
        <v>0</v>
      </c>
      <c r="BL709" s="19" t="s">
        <v>185</v>
      </c>
      <c r="BM709" s="225" t="s">
        <v>1158</v>
      </c>
    </row>
    <row r="710" s="2" customFormat="1">
      <c r="A710" s="40"/>
      <c r="B710" s="41"/>
      <c r="C710" s="42"/>
      <c r="D710" s="227" t="s">
        <v>187</v>
      </c>
      <c r="E710" s="42"/>
      <c r="F710" s="228" t="s">
        <v>1159</v>
      </c>
      <c r="G710" s="42"/>
      <c r="H710" s="42"/>
      <c r="I710" s="229"/>
      <c r="J710" s="42"/>
      <c r="K710" s="42"/>
      <c r="L710" s="46"/>
      <c r="M710" s="230"/>
      <c r="N710" s="231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187</v>
      </c>
      <c r="AU710" s="19" t="s">
        <v>81</v>
      </c>
    </row>
    <row r="711" s="13" customFormat="1">
      <c r="A711" s="13"/>
      <c r="B711" s="232"/>
      <c r="C711" s="233"/>
      <c r="D711" s="234" t="s">
        <v>189</v>
      </c>
      <c r="E711" s="235" t="s">
        <v>19</v>
      </c>
      <c r="F711" s="236" t="s">
        <v>1160</v>
      </c>
      <c r="G711" s="233"/>
      <c r="H711" s="237">
        <v>269.5</v>
      </c>
      <c r="I711" s="238"/>
      <c r="J711" s="233"/>
      <c r="K711" s="233"/>
      <c r="L711" s="239"/>
      <c r="M711" s="240"/>
      <c r="N711" s="241"/>
      <c r="O711" s="241"/>
      <c r="P711" s="241"/>
      <c r="Q711" s="241"/>
      <c r="R711" s="241"/>
      <c r="S711" s="241"/>
      <c r="T711" s="24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3" t="s">
        <v>189</v>
      </c>
      <c r="AU711" s="243" t="s">
        <v>81</v>
      </c>
      <c r="AV711" s="13" t="s">
        <v>81</v>
      </c>
      <c r="AW711" s="13" t="s">
        <v>33</v>
      </c>
      <c r="AX711" s="13" t="s">
        <v>79</v>
      </c>
      <c r="AY711" s="243" t="s">
        <v>178</v>
      </c>
    </row>
    <row r="712" s="2" customFormat="1" ht="24.15" customHeight="1">
      <c r="A712" s="40"/>
      <c r="B712" s="41"/>
      <c r="C712" s="214" t="s">
        <v>1161</v>
      </c>
      <c r="D712" s="214" t="s">
        <v>180</v>
      </c>
      <c r="E712" s="215" t="s">
        <v>1162</v>
      </c>
      <c r="F712" s="216" t="s">
        <v>1163</v>
      </c>
      <c r="G712" s="217" t="s">
        <v>183</v>
      </c>
      <c r="H712" s="218">
        <v>269.5</v>
      </c>
      <c r="I712" s="219"/>
      <c r="J712" s="220">
        <f>ROUND(I712*H712,2)</f>
        <v>0</v>
      </c>
      <c r="K712" s="216" t="s">
        <v>184</v>
      </c>
      <c r="L712" s="46"/>
      <c r="M712" s="221" t="s">
        <v>19</v>
      </c>
      <c r="N712" s="222" t="s">
        <v>42</v>
      </c>
      <c r="O712" s="86"/>
      <c r="P712" s="223">
        <f>O712*H712</f>
        <v>0</v>
      </c>
      <c r="Q712" s="223">
        <v>4.0000000000000003E-05</v>
      </c>
      <c r="R712" s="223">
        <f>Q712*H712</f>
        <v>0.010780000000000001</v>
      </c>
      <c r="S712" s="223">
        <v>0</v>
      </c>
      <c r="T712" s="224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25" t="s">
        <v>185</v>
      </c>
      <c r="AT712" s="225" t="s">
        <v>180</v>
      </c>
      <c r="AU712" s="225" t="s">
        <v>81</v>
      </c>
      <c r="AY712" s="19" t="s">
        <v>178</v>
      </c>
      <c r="BE712" s="226">
        <f>IF(N712="základní",J712,0)</f>
        <v>0</v>
      </c>
      <c r="BF712" s="226">
        <f>IF(N712="snížená",J712,0)</f>
        <v>0</v>
      </c>
      <c r="BG712" s="226">
        <f>IF(N712="zákl. přenesená",J712,0)</f>
        <v>0</v>
      </c>
      <c r="BH712" s="226">
        <f>IF(N712="sníž. přenesená",J712,0)</f>
        <v>0</v>
      </c>
      <c r="BI712" s="226">
        <f>IF(N712="nulová",J712,0)</f>
        <v>0</v>
      </c>
      <c r="BJ712" s="19" t="s">
        <v>79</v>
      </c>
      <c r="BK712" s="226">
        <f>ROUND(I712*H712,2)</f>
        <v>0</v>
      </c>
      <c r="BL712" s="19" t="s">
        <v>185</v>
      </c>
      <c r="BM712" s="225" t="s">
        <v>1164</v>
      </c>
    </row>
    <row r="713" s="2" customFormat="1">
      <c r="A713" s="40"/>
      <c r="B713" s="41"/>
      <c r="C713" s="42"/>
      <c r="D713" s="227" t="s">
        <v>187</v>
      </c>
      <c r="E713" s="42"/>
      <c r="F713" s="228" t="s">
        <v>1165</v>
      </c>
      <c r="G713" s="42"/>
      <c r="H713" s="42"/>
      <c r="I713" s="229"/>
      <c r="J713" s="42"/>
      <c r="K713" s="42"/>
      <c r="L713" s="46"/>
      <c r="M713" s="230"/>
      <c r="N713" s="231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187</v>
      </c>
      <c r="AU713" s="19" t="s">
        <v>81</v>
      </c>
    </row>
    <row r="714" s="13" customFormat="1">
      <c r="A714" s="13"/>
      <c r="B714" s="232"/>
      <c r="C714" s="233"/>
      <c r="D714" s="234" t="s">
        <v>189</v>
      </c>
      <c r="E714" s="235" t="s">
        <v>19</v>
      </c>
      <c r="F714" s="236" t="s">
        <v>1160</v>
      </c>
      <c r="G714" s="233"/>
      <c r="H714" s="237">
        <v>269.5</v>
      </c>
      <c r="I714" s="238"/>
      <c r="J714" s="233"/>
      <c r="K714" s="233"/>
      <c r="L714" s="239"/>
      <c r="M714" s="240"/>
      <c r="N714" s="241"/>
      <c r="O714" s="241"/>
      <c r="P714" s="241"/>
      <c r="Q714" s="241"/>
      <c r="R714" s="241"/>
      <c r="S714" s="241"/>
      <c r="T714" s="24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3" t="s">
        <v>189</v>
      </c>
      <c r="AU714" s="243" t="s">
        <v>81</v>
      </c>
      <c r="AV714" s="13" t="s">
        <v>81</v>
      </c>
      <c r="AW714" s="13" t="s">
        <v>33</v>
      </c>
      <c r="AX714" s="13" t="s">
        <v>79</v>
      </c>
      <c r="AY714" s="243" t="s">
        <v>178</v>
      </c>
    </row>
    <row r="715" s="2" customFormat="1" ht="24.15" customHeight="1">
      <c r="A715" s="40"/>
      <c r="B715" s="41"/>
      <c r="C715" s="214" t="s">
        <v>1166</v>
      </c>
      <c r="D715" s="214" t="s">
        <v>180</v>
      </c>
      <c r="E715" s="215" t="s">
        <v>1167</v>
      </c>
      <c r="F715" s="216" t="s">
        <v>1168</v>
      </c>
      <c r="G715" s="217" t="s">
        <v>275</v>
      </c>
      <c r="H715" s="218">
        <v>1.2</v>
      </c>
      <c r="I715" s="219"/>
      <c r="J715" s="220">
        <f>ROUND(I715*H715,2)</f>
        <v>0</v>
      </c>
      <c r="K715" s="216" t="s">
        <v>184</v>
      </c>
      <c r="L715" s="46"/>
      <c r="M715" s="221" t="s">
        <v>19</v>
      </c>
      <c r="N715" s="222" t="s">
        <v>42</v>
      </c>
      <c r="O715" s="86"/>
      <c r="P715" s="223">
        <f>O715*H715</f>
        <v>0</v>
      </c>
      <c r="Q715" s="223">
        <v>0.0085100000000000002</v>
      </c>
      <c r="R715" s="223">
        <f>Q715*H715</f>
        <v>0.010212000000000001</v>
      </c>
      <c r="S715" s="223">
        <v>0</v>
      </c>
      <c r="T715" s="224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25" t="s">
        <v>185</v>
      </c>
      <c r="AT715" s="225" t="s">
        <v>180</v>
      </c>
      <c r="AU715" s="225" t="s">
        <v>81</v>
      </c>
      <c r="AY715" s="19" t="s">
        <v>178</v>
      </c>
      <c r="BE715" s="226">
        <f>IF(N715="základní",J715,0)</f>
        <v>0</v>
      </c>
      <c r="BF715" s="226">
        <f>IF(N715="snížená",J715,0)</f>
        <v>0</v>
      </c>
      <c r="BG715" s="226">
        <f>IF(N715="zákl. přenesená",J715,0)</f>
        <v>0</v>
      </c>
      <c r="BH715" s="226">
        <f>IF(N715="sníž. přenesená",J715,0)</f>
        <v>0</v>
      </c>
      <c r="BI715" s="226">
        <f>IF(N715="nulová",J715,0)</f>
        <v>0</v>
      </c>
      <c r="BJ715" s="19" t="s">
        <v>79</v>
      </c>
      <c r="BK715" s="226">
        <f>ROUND(I715*H715,2)</f>
        <v>0</v>
      </c>
      <c r="BL715" s="19" t="s">
        <v>185</v>
      </c>
      <c r="BM715" s="225" t="s">
        <v>1169</v>
      </c>
    </row>
    <row r="716" s="2" customFormat="1">
      <c r="A716" s="40"/>
      <c r="B716" s="41"/>
      <c r="C716" s="42"/>
      <c r="D716" s="227" t="s">
        <v>187</v>
      </c>
      <c r="E716" s="42"/>
      <c r="F716" s="228" t="s">
        <v>1170</v>
      </c>
      <c r="G716" s="42"/>
      <c r="H716" s="42"/>
      <c r="I716" s="229"/>
      <c r="J716" s="42"/>
      <c r="K716" s="42"/>
      <c r="L716" s="46"/>
      <c r="M716" s="230"/>
      <c r="N716" s="231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187</v>
      </c>
      <c r="AU716" s="19" t="s">
        <v>81</v>
      </c>
    </row>
    <row r="717" s="13" customFormat="1">
      <c r="A717" s="13"/>
      <c r="B717" s="232"/>
      <c r="C717" s="233"/>
      <c r="D717" s="234" t="s">
        <v>189</v>
      </c>
      <c r="E717" s="235" t="s">
        <v>19</v>
      </c>
      <c r="F717" s="236" t="s">
        <v>1171</v>
      </c>
      <c r="G717" s="233"/>
      <c r="H717" s="237">
        <v>1.2</v>
      </c>
      <c r="I717" s="238"/>
      <c r="J717" s="233"/>
      <c r="K717" s="233"/>
      <c r="L717" s="239"/>
      <c r="M717" s="240"/>
      <c r="N717" s="241"/>
      <c r="O717" s="241"/>
      <c r="P717" s="241"/>
      <c r="Q717" s="241"/>
      <c r="R717" s="241"/>
      <c r="S717" s="241"/>
      <c r="T717" s="24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3" t="s">
        <v>189</v>
      </c>
      <c r="AU717" s="243" t="s">
        <v>81</v>
      </c>
      <c r="AV717" s="13" t="s">
        <v>81</v>
      </c>
      <c r="AW717" s="13" t="s">
        <v>33</v>
      </c>
      <c r="AX717" s="13" t="s">
        <v>79</v>
      </c>
      <c r="AY717" s="243" t="s">
        <v>178</v>
      </c>
    </row>
    <row r="718" s="2" customFormat="1" ht="16.5" customHeight="1">
      <c r="A718" s="40"/>
      <c r="B718" s="41"/>
      <c r="C718" s="214" t="s">
        <v>1172</v>
      </c>
      <c r="D718" s="214" t="s">
        <v>180</v>
      </c>
      <c r="E718" s="215" t="s">
        <v>1173</v>
      </c>
      <c r="F718" s="216" t="s">
        <v>1174</v>
      </c>
      <c r="G718" s="217" t="s">
        <v>532</v>
      </c>
      <c r="H718" s="218">
        <v>4</v>
      </c>
      <c r="I718" s="219"/>
      <c r="J718" s="220">
        <f>ROUND(I718*H718,2)</f>
        <v>0</v>
      </c>
      <c r="K718" s="216" t="s">
        <v>184</v>
      </c>
      <c r="L718" s="46"/>
      <c r="M718" s="221" t="s">
        <v>19</v>
      </c>
      <c r="N718" s="222" t="s">
        <v>42</v>
      </c>
      <c r="O718" s="86"/>
      <c r="P718" s="223">
        <f>O718*H718</f>
        <v>0</v>
      </c>
      <c r="Q718" s="223">
        <v>0.00018000000000000001</v>
      </c>
      <c r="R718" s="223">
        <f>Q718*H718</f>
        <v>0.00072000000000000005</v>
      </c>
      <c r="S718" s="223">
        <v>0</v>
      </c>
      <c r="T718" s="224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25" t="s">
        <v>185</v>
      </c>
      <c r="AT718" s="225" t="s">
        <v>180</v>
      </c>
      <c r="AU718" s="225" t="s">
        <v>81</v>
      </c>
      <c r="AY718" s="19" t="s">
        <v>178</v>
      </c>
      <c r="BE718" s="226">
        <f>IF(N718="základní",J718,0)</f>
        <v>0</v>
      </c>
      <c r="BF718" s="226">
        <f>IF(N718="snížená",J718,0)</f>
        <v>0</v>
      </c>
      <c r="BG718" s="226">
        <f>IF(N718="zákl. přenesená",J718,0)</f>
        <v>0</v>
      </c>
      <c r="BH718" s="226">
        <f>IF(N718="sníž. přenesená",J718,0)</f>
        <v>0</v>
      </c>
      <c r="BI718" s="226">
        <f>IF(N718="nulová",J718,0)</f>
        <v>0</v>
      </c>
      <c r="BJ718" s="19" t="s">
        <v>79</v>
      </c>
      <c r="BK718" s="226">
        <f>ROUND(I718*H718,2)</f>
        <v>0</v>
      </c>
      <c r="BL718" s="19" t="s">
        <v>185</v>
      </c>
      <c r="BM718" s="225" t="s">
        <v>1175</v>
      </c>
    </row>
    <row r="719" s="2" customFormat="1">
      <c r="A719" s="40"/>
      <c r="B719" s="41"/>
      <c r="C719" s="42"/>
      <c r="D719" s="227" t="s">
        <v>187</v>
      </c>
      <c r="E719" s="42"/>
      <c r="F719" s="228" t="s">
        <v>1176</v>
      </c>
      <c r="G719" s="42"/>
      <c r="H719" s="42"/>
      <c r="I719" s="229"/>
      <c r="J719" s="42"/>
      <c r="K719" s="42"/>
      <c r="L719" s="46"/>
      <c r="M719" s="230"/>
      <c r="N719" s="231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187</v>
      </c>
      <c r="AU719" s="19" t="s">
        <v>81</v>
      </c>
    </row>
    <row r="720" s="13" customFormat="1">
      <c r="A720" s="13"/>
      <c r="B720" s="232"/>
      <c r="C720" s="233"/>
      <c r="D720" s="234" t="s">
        <v>189</v>
      </c>
      <c r="E720" s="235" t="s">
        <v>19</v>
      </c>
      <c r="F720" s="236" t="s">
        <v>1177</v>
      </c>
      <c r="G720" s="233"/>
      <c r="H720" s="237">
        <v>3</v>
      </c>
      <c r="I720" s="238"/>
      <c r="J720" s="233"/>
      <c r="K720" s="233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189</v>
      </c>
      <c r="AU720" s="243" t="s">
        <v>81</v>
      </c>
      <c r="AV720" s="13" t="s">
        <v>81</v>
      </c>
      <c r="AW720" s="13" t="s">
        <v>33</v>
      </c>
      <c r="AX720" s="13" t="s">
        <v>71</v>
      </c>
      <c r="AY720" s="243" t="s">
        <v>178</v>
      </c>
    </row>
    <row r="721" s="13" customFormat="1">
      <c r="A721" s="13"/>
      <c r="B721" s="232"/>
      <c r="C721" s="233"/>
      <c r="D721" s="234" t="s">
        <v>189</v>
      </c>
      <c r="E721" s="235" t="s">
        <v>19</v>
      </c>
      <c r="F721" s="236" t="s">
        <v>1178</v>
      </c>
      <c r="G721" s="233"/>
      <c r="H721" s="237">
        <v>1</v>
      </c>
      <c r="I721" s="238"/>
      <c r="J721" s="233"/>
      <c r="K721" s="233"/>
      <c r="L721" s="239"/>
      <c r="M721" s="240"/>
      <c r="N721" s="241"/>
      <c r="O721" s="241"/>
      <c r="P721" s="241"/>
      <c r="Q721" s="241"/>
      <c r="R721" s="241"/>
      <c r="S721" s="241"/>
      <c r="T721" s="242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3" t="s">
        <v>189</v>
      </c>
      <c r="AU721" s="243" t="s">
        <v>81</v>
      </c>
      <c r="AV721" s="13" t="s">
        <v>81</v>
      </c>
      <c r="AW721" s="13" t="s">
        <v>33</v>
      </c>
      <c r="AX721" s="13" t="s">
        <v>71</v>
      </c>
      <c r="AY721" s="243" t="s">
        <v>178</v>
      </c>
    </row>
    <row r="722" s="14" customFormat="1">
      <c r="A722" s="14"/>
      <c r="B722" s="244"/>
      <c r="C722" s="245"/>
      <c r="D722" s="234" t="s">
        <v>189</v>
      </c>
      <c r="E722" s="246" t="s">
        <v>19</v>
      </c>
      <c r="F722" s="247" t="s">
        <v>214</v>
      </c>
      <c r="G722" s="245"/>
      <c r="H722" s="248">
        <v>4</v>
      </c>
      <c r="I722" s="249"/>
      <c r="J722" s="245"/>
      <c r="K722" s="245"/>
      <c r="L722" s="250"/>
      <c r="M722" s="251"/>
      <c r="N722" s="252"/>
      <c r="O722" s="252"/>
      <c r="P722" s="252"/>
      <c r="Q722" s="252"/>
      <c r="R722" s="252"/>
      <c r="S722" s="252"/>
      <c r="T722" s="25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4" t="s">
        <v>189</v>
      </c>
      <c r="AU722" s="254" t="s">
        <v>81</v>
      </c>
      <c r="AV722" s="14" t="s">
        <v>185</v>
      </c>
      <c r="AW722" s="14" t="s">
        <v>33</v>
      </c>
      <c r="AX722" s="14" t="s">
        <v>79</v>
      </c>
      <c r="AY722" s="254" t="s">
        <v>178</v>
      </c>
    </row>
    <row r="723" s="2" customFormat="1" ht="16.5" customHeight="1">
      <c r="A723" s="40"/>
      <c r="B723" s="41"/>
      <c r="C723" s="265" t="s">
        <v>1179</v>
      </c>
      <c r="D723" s="265" t="s">
        <v>430</v>
      </c>
      <c r="E723" s="266" t="s">
        <v>1180</v>
      </c>
      <c r="F723" s="267" t="s">
        <v>1181</v>
      </c>
      <c r="G723" s="268" t="s">
        <v>532</v>
      </c>
      <c r="H723" s="269">
        <v>3</v>
      </c>
      <c r="I723" s="270"/>
      <c r="J723" s="271">
        <f>ROUND(I723*H723,2)</f>
        <v>0</v>
      </c>
      <c r="K723" s="267" t="s">
        <v>184</v>
      </c>
      <c r="L723" s="272"/>
      <c r="M723" s="273" t="s">
        <v>19</v>
      </c>
      <c r="N723" s="274" t="s">
        <v>42</v>
      </c>
      <c r="O723" s="86"/>
      <c r="P723" s="223">
        <f>O723*H723</f>
        <v>0</v>
      </c>
      <c r="Q723" s="223">
        <v>0.012</v>
      </c>
      <c r="R723" s="223">
        <f>Q723*H723</f>
        <v>0.036000000000000004</v>
      </c>
      <c r="S723" s="223">
        <v>0</v>
      </c>
      <c r="T723" s="224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25" t="s">
        <v>232</v>
      </c>
      <c r="AT723" s="225" t="s">
        <v>430</v>
      </c>
      <c r="AU723" s="225" t="s">
        <v>81</v>
      </c>
      <c r="AY723" s="19" t="s">
        <v>178</v>
      </c>
      <c r="BE723" s="226">
        <f>IF(N723="základní",J723,0)</f>
        <v>0</v>
      </c>
      <c r="BF723" s="226">
        <f>IF(N723="snížená",J723,0)</f>
        <v>0</v>
      </c>
      <c r="BG723" s="226">
        <f>IF(N723="zákl. přenesená",J723,0)</f>
        <v>0</v>
      </c>
      <c r="BH723" s="226">
        <f>IF(N723="sníž. přenesená",J723,0)</f>
        <v>0</v>
      </c>
      <c r="BI723" s="226">
        <f>IF(N723="nulová",J723,0)</f>
        <v>0</v>
      </c>
      <c r="BJ723" s="19" t="s">
        <v>79</v>
      </c>
      <c r="BK723" s="226">
        <f>ROUND(I723*H723,2)</f>
        <v>0</v>
      </c>
      <c r="BL723" s="19" t="s">
        <v>185</v>
      </c>
      <c r="BM723" s="225" t="s">
        <v>1182</v>
      </c>
    </row>
    <row r="724" s="13" customFormat="1">
      <c r="A724" s="13"/>
      <c r="B724" s="232"/>
      <c r="C724" s="233"/>
      <c r="D724" s="234" t="s">
        <v>189</v>
      </c>
      <c r="E724" s="235" t="s">
        <v>19</v>
      </c>
      <c r="F724" s="236" t="s">
        <v>1183</v>
      </c>
      <c r="G724" s="233"/>
      <c r="H724" s="237">
        <v>3</v>
      </c>
      <c r="I724" s="238"/>
      <c r="J724" s="233"/>
      <c r="K724" s="233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189</v>
      </c>
      <c r="AU724" s="243" t="s">
        <v>81</v>
      </c>
      <c r="AV724" s="13" t="s">
        <v>81</v>
      </c>
      <c r="AW724" s="13" t="s">
        <v>33</v>
      </c>
      <c r="AX724" s="13" t="s">
        <v>79</v>
      </c>
      <c r="AY724" s="243" t="s">
        <v>178</v>
      </c>
    </row>
    <row r="725" s="2" customFormat="1" ht="16.5" customHeight="1">
      <c r="A725" s="40"/>
      <c r="B725" s="41"/>
      <c r="C725" s="265" t="s">
        <v>1184</v>
      </c>
      <c r="D725" s="265" t="s">
        <v>430</v>
      </c>
      <c r="E725" s="266" t="s">
        <v>1185</v>
      </c>
      <c r="F725" s="267" t="s">
        <v>1186</v>
      </c>
      <c r="G725" s="268" t="s">
        <v>532</v>
      </c>
      <c r="H725" s="269">
        <v>1</v>
      </c>
      <c r="I725" s="270"/>
      <c r="J725" s="271">
        <f>ROUND(I725*H725,2)</f>
        <v>0</v>
      </c>
      <c r="K725" s="267" t="s">
        <v>184</v>
      </c>
      <c r="L725" s="272"/>
      <c r="M725" s="273" t="s">
        <v>19</v>
      </c>
      <c r="N725" s="274" t="s">
        <v>42</v>
      </c>
      <c r="O725" s="86"/>
      <c r="P725" s="223">
        <f>O725*H725</f>
        <v>0</v>
      </c>
      <c r="Q725" s="223">
        <v>0.0089999999999999993</v>
      </c>
      <c r="R725" s="223">
        <f>Q725*H725</f>
        <v>0.0089999999999999993</v>
      </c>
      <c r="S725" s="223">
        <v>0</v>
      </c>
      <c r="T725" s="224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25" t="s">
        <v>232</v>
      </c>
      <c r="AT725" s="225" t="s">
        <v>430</v>
      </c>
      <c r="AU725" s="225" t="s">
        <v>81</v>
      </c>
      <c r="AY725" s="19" t="s">
        <v>178</v>
      </c>
      <c r="BE725" s="226">
        <f>IF(N725="základní",J725,0)</f>
        <v>0</v>
      </c>
      <c r="BF725" s="226">
        <f>IF(N725="snížená",J725,0)</f>
        <v>0</v>
      </c>
      <c r="BG725" s="226">
        <f>IF(N725="zákl. přenesená",J725,0)</f>
        <v>0</v>
      </c>
      <c r="BH725" s="226">
        <f>IF(N725="sníž. přenesená",J725,0)</f>
        <v>0</v>
      </c>
      <c r="BI725" s="226">
        <f>IF(N725="nulová",J725,0)</f>
        <v>0</v>
      </c>
      <c r="BJ725" s="19" t="s">
        <v>79</v>
      </c>
      <c r="BK725" s="226">
        <f>ROUND(I725*H725,2)</f>
        <v>0</v>
      </c>
      <c r="BL725" s="19" t="s">
        <v>185</v>
      </c>
      <c r="BM725" s="225" t="s">
        <v>1187</v>
      </c>
    </row>
    <row r="726" s="13" customFormat="1">
      <c r="A726" s="13"/>
      <c r="B726" s="232"/>
      <c r="C726" s="233"/>
      <c r="D726" s="234" t="s">
        <v>189</v>
      </c>
      <c r="E726" s="235" t="s">
        <v>19</v>
      </c>
      <c r="F726" s="236" t="s">
        <v>1188</v>
      </c>
      <c r="G726" s="233"/>
      <c r="H726" s="237">
        <v>1</v>
      </c>
      <c r="I726" s="238"/>
      <c r="J726" s="233"/>
      <c r="K726" s="233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189</v>
      </c>
      <c r="AU726" s="243" t="s">
        <v>81</v>
      </c>
      <c r="AV726" s="13" t="s">
        <v>81</v>
      </c>
      <c r="AW726" s="13" t="s">
        <v>33</v>
      </c>
      <c r="AX726" s="13" t="s">
        <v>79</v>
      </c>
      <c r="AY726" s="243" t="s">
        <v>178</v>
      </c>
    </row>
    <row r="727" s="2" customFormat="1" ht="24.15" customHeight="1">
      <c r="A727" s="40"/>
      <c r="B727" s="41"/>
      <c r="C727" s="214" t="s">
        <v>1189</v>
      </c>
      <c r="D727" s="214" t="s">
        <v>180</v>
      </c>
      <c r="E727" s="215" t="s">
        <v>1190</v>
      </c>
      <c r="F727" s="216" t="s">
        <v>1191</v>
      </c>
      <c r="G727" s="217" t="s">
        <v>532</v>
      </c>
      <c r="H727" s="218">
        <v>8</v>
      </c>
      <c r="I727" s="219"/>
      <c r="J727" s="220">
        <f>ROUND(I727*H727,2)</f>
        <v>0</v>
      </c>
      <c r="K727" s="216" t="s">
        <v>184</v>
      </c>
      <c r="L727" s="46"/>
      <c r="M727" s="221" t="s">
        <v>19</v>
      </c>
      <c r="N727" s="222" t="s">
        <v>42</v>
      </c>
      <c r="O727" s="86"/>
      <c r="P727" s="223">
        <f>O727*H727</f>
        <v>0</v>
      </c>
      <c r="Q727" s="223">
        <v>1.0000000000000001E-05</v>
      </c>
      <c r="R727" s="223">
        <f>Q727*H727</f>
        <v>8.0000000000000007E-05</v>
      </c>
      <c r="S727" s="223">
        <v>0</v>
      </c>
      <c r="T727" s="224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25" t="s">
        <v>185</v>
      </c>
      <c r="AT727" s="225" t="s">
        <v>180</v>
      </c>
      <c r="AU727" s="225" t="s">
        <v>81</v>
      </c>
      <c r="AY727" s="19" t="s">
        <v>178</v>
      </c>
      <c r="BE727" s="226">
        <f>IF(N727="základní",J727,0)</f>
        <v>0</v>
      </c>
      <c r="BF727" s="226">
        <f>IF(N727="snížená",J727,0)</f>
        <v>0</v>
      </c>
      <c r="BG727" s="226">
        <f>IF(N727="zákl. přenesená",J727,0)</f>
        <v>0</v>
      </c>
      <c r="BH727" s="226">
        <f>IF(N727="sníž. přenesená",J727,0)</f>
        <v>0</v>
      </c>
      <c r="BI727" s="226">
        <f>IF(N727="nulová",J727,0)</f>
        <v>0</v>
      </c>
      <c r="BJ727" s="19" t="s">
        <v>79</v>
      </c>
      <c r="BK727" s="226">
        <f>ROUND(I727*H727,2)</f>
        <v>0</v>
      </c>
      <c r="BL727" s="19" t="s">
        <v>185</v>
      </c>
      <c r="BM727" s="225" t="s">
        <v>1192</v>
      </c>
    </row>
    <row r="728" s="2" customFormat="1">
      <c r="A728" s="40"/>
      <c r="B728" s="41"/>
      <c r="C728" s="42"/>
      <c r="D728" s="227" t="s">
        <v>187</v>
      </c>
      <c r="E728" s="42"/>
      <c r="F728" s="228" t="s">
        <v>1193</v>
      </c>
      <c r="G728" s="42"/>
      <c r="H728" s="42"/>
      <c r="I728" s="229"/>
      <c r="J728" s="42"/>
      <c r="K728" s="42"/>
      <c r="L728" s="46"/>
      <c r="M728" s="230"/>
      <c r="N728" s="231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187</v>
      </c>
      <c r="AU728" s="19" t="s">
        <v>81</v>
      </c>
    </row>
    <row r="729" s="2" customFormat="1" ht="21.75" customHeight="1">
      <c r="A729" s="40"/>
      <c r="B729" s="41"/>
      <c r="C729" s="214" t="s">
        <v>1194</v>
      </c>
      <c r="D729" s="214" t="s">
        <v>180</v>
      </c>
      <c r="E729" s="215" t="s">
        <v>1195</v>
      </c>
      <c r="F729" s="216" t="s">
        <v>1196</v>
      </c>
      <c r="G729" s="217" t="s">
        <v>532</v>
      </c>
      <c r="H729" s="218">
        <v>8</v>
      </c>
      <c r="I729" s="219"/>
      <c r="J729" s="220">
        <f>ROUND(I729*H729,2)</f>
        <v>0</v>
      </c>
      <c r="K729" s="216" t="s">
        <v>184</v>
      </c>
      <c r="L729" s="46"/>
      <c r="M729" s="221" t="s">
        <v>19</v>
      </c>
      <c r="N729" s="222" t="s">
        <v>42</v>
      </c>
      <c r="O729" s="86"/>
      <c r="P729" s="223">
        <f>O729*H729</f>
        <v>0</v>
      </c>
      <c r="Q729" s="223">
        <v>0.00012999999999999999</v>
      </c>
      <c r="R729" s="223">
        <f>Q729*H729</f>
        <v>0.0010399999999999999</v>
      </c>
      <c r="S729" s="223">
        <v>0</v>
      </c>
      <c r="T729" s="224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5" t="s">
        <v>185</v>
      </c>
      <c r="AT729" s="225" t="s">
        <v>180</v>
      </c>
      <c r="AU729" s="225" t="s">
        <v>81</v>
      </c>
      <c r="AY729" s="19" t="s">
        <v>178</v>
      </c>
      <c r="BE729" s="226">
        <f>IF(N729="základní",J729,0)</f>
        <v>0</v>
      </c>
      <c r="BF729" s="226">
        <f>IF(N729="snížená",J729,0)</f>
        <v>0</v>
      </c>
      <c r="BG729" s="226">
        <f>IF(N729="zákl. přenesená",J729,0)</f>
        <v>0</v>
      </c>
      <c r="BH729" s="226">
        <f>IF(N729="sníž. přenesená",J729,0)</f>
        <v>0</v>
      </c>
      <c r="BI729" s="226">
        <f>IF(N729="nulová",J729,0)</f>
        <v>0</v>
      </c>
      <c r="BJ729" s="19" t="s">
        <v>79</v>
      </c>
      <c r="BK729" s="226">
        <f>ROUND(I729*H729,2)</f>
        <v>0</v>
      </c>
      <c r="BL729" s="19" t="s">
        <v>185</v>
      </c>
      <c r="BM729" s="225" t="s">
        <v>1197</v>
      </c>
    </row>
    <row r="730" s="2" customFormat="1">
      <c r="A730" s="40"/>
      <c r="B730" s="41"/>
      <c r="C730" s="42"/>
      <c r="D730" s="227" t="s">
        <v>187</v>
      </c>
      <c r="E730" s="42"/>
      <c r="F730" s="228" t="s">
        <v>1198</v>
      </c>
      <c r="G730" s="42"/>
      <c r="H730" s="42"/>
      <c r="I730" s="229"/>
      <c r="J730" s="42"/>
      <c r="K730" s="42"/>
      <c r="L730" s="46"/>
      <c r="M730" s="230"/>
      <c r="N730" s="231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187</v>
      </c>
      <c r="AU730" s="19" t="s">
        <v>81</v>
      </c>
    </row>
    <row r="731" s="2" customFormat="1" ht="16.5" customHeight="1">
      <c r="A731" s="40"/>
      <c r="B731" s="41"/>
      <c r="C731" s="214" t="s">
        <v>1199</v>
      </c>
      <c r="D731" s="214" t="s">
        <v>180</v>
      </c>
      <c r="E731" s="215" t="s">
        <v>1200</v>
      </c>
      <c r="F731" s="216" t="s">
        <v>1201</v>
      </c>
      <c r="G731" s="217" t="s">
        <v>532</v>
      </c>
      <c r="H731" s="218">
        <v>3</v>
      </c>
      <c r="I731" s="219"/>
      <c r="J731" s="220">
        <f>ROUND(I731*H731,2)</f>
        <v>0</v>
      </c>
      <c r="K731" s="216" t="s">
        <v>184</v>
      </c>
      <c r="L731" s="46"/>
      <c r="M731" s="221" t="s">
        <v>19</v>
      </c>
      <c r="N731" s="222" t="s">
        <v>42</v>
      </c>
      <c r="O731" s="86"/>
      <c r="P731" s="223">
        <f>O731*H731</f>
        <v>0</v>
      </c>
      <c r="Q731" s="223">
        <v>0</v>
      </c>
      <c r="R731" s="223">
        <f>Q731*H731</f>
        <v>0</v>
      </c>
      <c r="S731" s="223">
        <v>0</v>
      </c>
      <c r="T731" s="224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25" t="s">
        <v>185</v>
      </c>
      <c r="AT731" s="225" t="s">
        <v>180</v>
      </c>
      <c r="AU731" s="225" t="s">
        <v>81</v>
      </c>
      <c r="AY731" s="19" t="s">
        <v>178</v>
      </c>
      <c r="BE731" s="226">
        <f>IF(N731="základní",J731,0)</f>
        <v>0</v>
      </c>
      <c r="BF731" s="226">
        <f>IF(N731="snížená",J731,0)</f>
        <v>0</v>
      </c>
      <c r="BG731" s="226">
        <f>IF(N731="zákl. přenesená",J731,0)</f>
        <v>0</v>
      </c>
      <c r="BH731" s="226">
        <f>IF(N731="sníž. přenesená",J731,0)</f>
        <v>0</v>
      </c>
      <c r="BI731" s="226">
        <f>IF(N731="nulová",J731,0)</f>
        <v>0</v>
      </c>
      <c r="BJ731" s="19" t="s">
        <v>79</v>
      </c>
      <c r="BK731" s="226">
        <f>ROUND(I731*H731,2)</f>
        <v>0</v>
      </c>
      <c r="BL731" s="19" t="s">
        <v>185</v>
      </c>
      <c r="BM731" s="225" t="s">
        <v>1202</v>
      </c>
    </row>
    <row r="732" s="2" customFormat="1">
      <c r="A732" s="40"/>
      <c r="B732" s="41"/>
      <c r="C732" s="42"/>
      <c r="D732" s="227" t="s">
        <v>187</v>
      </c>
      <c r="E732" s="42"/>
      <c r="F732" s="228" t="s">
        <v>1203</v>
      </c>
      <c r="G732" s="42"/>
      <c r="H732" s="42"/>
      <c r="I732" s="229"/>
      <c r="J732" s="42"/>
      <c r="K732" s="42"/>
      <c r="L732" s="46"/>
      <c r="M732" s="230"/>
      <c r="N732" s="231"/>
      <c r="O732" s="86"/>
      <c r="P732" s="86"/>
      <c r="Q732" s="86"/>
      <c r="R732" s="86"/>
      <c r="S732" s="86"/>
      <c r="T732" s="87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T732" s="19" t="s">
        <v>187</v>
      </c>
      <c r="AU732" s="19" t="s">
        <v>81</v>
      </c>
    </row>
    <row r="733" s="13" customFormat="1">
      <c r="A733" s="13"/>
      <c r="B733" s="232"/>
      <c r="C733" s="233"/>
      <c r="D733" s="234" t="s">
        <v>189</v>
      </c>
      <c r="E733" s="235" t="s">
        <v>19</v>
      </c>
      <c r="F733" s="236" t="s">
        <v>1204</v>
      </c>
      <c r="G733" s="233"/>
      <c r="H733" s="237">
        <v>3</v>
      </c>
      <c r="I733" s="238"/>
      <c r="J733" s="233"/>
      <c r="K733" s="233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189</v>
      </c>
      <c r="AU733" s="243" t="s">
        <v>81</v>
      </c>
      <c r="AV733" s="13" t="s">
        <v>81</v>
      </c>
      <c r="AW733" s="13" t="s">
        <v>33</v>
      </c>
      <c r="AX733" s="13" t="s">
        <v>79</v>
      </c>
      <c r="AY733" s="243" t="s">
        <v>178</v>
      </c>
    </row>
    <row r="734" s="2" customFormat="1" ht="16.5" customHeight="1">
      <c r="A734" s="40"/>
      <c r="B734" s="41"/>
      <c r="C734" s="265" t="s">
        <v>1205</v>
      </c>
      <c r="D734" s="265" t="s">
        <v>430</v>
      </c>
      <c r="E734" s="266" t="s">
        <v>1206</v>
      </c>
      <c r="F734" s="267" t="s">
        <v>1207</v>
      </c>
      <c r="G734" s="268" t="s">
        <v>532</v>
      </c>
      <c r="H734" s="269">
        <v>3</v>
      </c>
      <c r="I734" s="270"/>
      <c r="J734" s="271">
        <f>ROUND(I734*H734,2)</f>
        <v>0</v>
      </c>
      <c r="K734" s="267" t="s">
        <v>184</v>
      </c>
      <c r="L734" s="272"/>
      <c r="M734" s="273" t="s">
        <v>19</v>
      </c>
      <c r="N734" s="274" t="s">
        <v>42</v>
      </c>
      <c r="O734" s="86"/>
      <c r="P734" s="223">
        <f>O734*H734</f>
        <v>0</v>
      </c>
      <c r="Q734" s="223">
        <v>0</v>
      </c>
      <c r="R734" s="223">
        <f>Q734*H734</f>
        <v>0</v>
      </c>
      <c r="S734" s="223">
        <v>0</v>
      </c>
      <c r="T734" s="224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25" t="s">
        <v>232</v>
      </c>
      <c r="AT734" s="225" t="s">
        <v>430</v>
      </c>
      <c r="AU734" s="225" t="s">
        <v>81</v>
      </c>
      <c r="AY734" s="19" t="s">
        <v>178</v>
      </c>
      <c r="BE734" s="226">
        <f>IF(N734="základní",J734,0)</f>
        <v>0</v>
      </c>
      <c r="BF734" s="226">
        <f>IF(N734="snížená",J734,0)</f>
        <v>0</v>
      </c>
      <c r="BG734" s="226">
        <f>IF(N734="zákl. přenesená",J734,0)</f>
        <v>0</v>
      </c>
      <c r="BH734" s="226">
        <f>IF(N734="sníž. přenesená",J734,0)</f>
        <v>0</v>
      </c>
      <c r="BI734" s="226">
        <f>IF(N734="nulová",J734,0)</f>
        <v>0</v>
      </c>
      <c r="BJ734" s="19" t="s">
        <v>79</v>
      </c>
      <c r="BK734" s="226">
        <f>ROUND(I734*H734,2)</f>
        <v>0</v>
      </c>
      <c r="BL734" s="19" t="s">
        <v>185</v>
      </c>
      <c r="BM734" s="225" t="s">
        <v>1208</v>
      </c>
    </row>
    <row r="735" s="12" customFormat="1" ht="22.8" customHeight="1">
      <c r="A735" s="12"/>
      <c r="B735" s="198"/>
      <c r="C735" s="199"/>
      <c r="D735" s="200" t="s">
        <v>70</v>
      </c>
      <c r="E735" s="212" t="s">
        <v>1209</v>
      </c>
      <c r="F735" s="212" t="s">
        <v>1210</v>
      </c>
      <c r="G735" s="199"/>
      <c r="H735" s="199"/>
      <c r="I735" s="202"/>
      <c r="J735" s="213">
        <f>BK735</f>
        <v>0</v>
      </c>
      <c r="K735" s="199"/>
      <c r="L735" s="204"/>
      <c r="M735" s="205"/>
      <c r="N735" s="206"/>
      <c r="O735" s="206"/>
      <c r="P735" s="207">
        <f>SUM(P736:P737)</f>
        <v>0</v>
      </c>
      <c r="Q735" s="206"/>
      <c r="R735" s="207">
        <f>SUM(R736:R737)</f>
        <v>0</v>
      </c>
      <c r="S735" s="206"/>
      <c r="T735" s="208">
        <f>SUM(T736:T737)</f>
        <v>0</v>
      </c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R735" s="209" t="s">
        <v>79</v>
      </c>
      <c r="AT735" s="210" t="s">
        <v>70</v>
      </c>
      <c r="AU735" s="210" t="s">
        <v>79</v>
      </c>
      <c r="AY735" s="209" t="s">
        <v>178</v>
      </c>
      <c r="BK735" s="211">
        <f>SUM(BK736:BK737)</f>
        <v>0</v>
      </c>
    </row>
    <row r="736" s="2" customFormat="1" ht="33" customHeight="1">
      <c r="A736" s="40"/>
      <c r="B736" s="41"/>
      <c r="C736" s="214" t="s">
        <v>1211</v>
      </c>
      <c r="D736" s="214" t="s">
        <v>180</v>
      </c>
      <c r="E736" s="215" t="s">
        <v>1212</v>
      </c>
      <c r="F736" s="216" t="s">
        <v>1213</v>
      </c>
      <c r="G736" s="217" t="s">
        <v>251</v>
      </c>
      <c r="H736" s="218">
        <v>927.66499999999996</v>
      </c>
      <c r="I736" s="219"/>
      <c r="J736" s="220">
        <f>ROUND(I736*H736,2)</f>
        <v>0</v>
      </c>
      <c r="K736" s="216" t="s">
        <v>184</v>
      </c>
      <c r="L736" s="46"/>
      <c r="M736" s="221" t="s">
        <v>19</v>
      </c>
      <c r="N736" s="222" t="s">
        <v>42</v>
      </c>
      <c r="O736" s="86"/>
      <c r="P736" s="223">
        <f>O736*H736</f>
        <v>0</v>
      </c>
      <c r="Q736" s="223">
        <v>0</v>
      </c>
      <c r="R736" s="223">
        <f>Q736*H736</f>
        <v>0</v>
      </c>
      <c r="S736" s="223">
        <v>0</v>
      </c>
      <c r="T736" s="224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25" t="s">
        <v>185</v>
      </c>
      <c r="AT736" s="225" t="s">
        <v>180</v>
      </c>
      <c r="AU736" s="225" t="s">
        <v>81</v>
      </c>
      <c r="AY736" s="19" t="s">
        <v>178</v>
      </c>
      <c r="BE736" s="226">
        <f>IF(N736="základní",J736,0)</f>
        <v>0</v>
      </c>
      <c r="BF736" s="226">
        <f>IF(N736="snížená",J736,0)</f>
        <v>0</v>
      </c>
      <c r="BG736" s="226">
        <f>IF(N736="zákl. přenesená",J736,0)</f>
        <v>0</v>
      </c>
      <c r="BH736" s="226">
        <f>IF(N736="sníž. přenesená",J736,0)</f>
        <v>0</v>
      </c>
      <c r="BI736" s="226">
        <f>IF(N736="nulová",J736,0)</f>
        <v>0</v>
      </c>
      <c r="BJ736" s="19" t="s">
        <v>79</v>
      </c>
      <c r="BK736" s="226">
        <f>ROUND(I736*H736,2)</f>
        <v>0</v>
      </c>
      <c r="BL736" s="19" t="s">
        <v>185</v>
      </c>
      <c r="BM736" s="225" t="s">
        <v>1214</v>
      </c>
    </row>
    <row r="737" s="2" customFormat="1">
      <c r="A737" s="40"/>
      <c r="B737" s="41"/>
      <c r="C737" s="42"/>
      <c r="D737" s="227" t="s">
        <v>187</v>
      </c>
      <c r="E737" s="42"/>
      <c r="F737" s="228" t="s">
        <v>1215</v>
      </c>
      <c r="G737" s="42"/>
      <c r="H737" s="42"/>
      <c r="I737" s="229"/>
      <c r="J737" s="42"/>
      <c r="K737" s="42"/>
      <c r="L737" s="46"/>
      <c r="M737" s="230"/>
      <c r="N737" s="231"/>
      <c r="O737" s="86"/>
      <c r="P737" s="86"/>
      <c r="Q737" s="86"/>
      <c r="R737" s="86"/>
      <c r="S737" s="86"/>
      <c r="T737" s="87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T737" s="19" t="s">
        <v>187</v>
      </c>
      <c r="AU737" s="19" t="s">
        <v>81</v>
      </c>
    </row>
    <row r="738" s="12" customFormat="1" ht="25.92" customHeight="1">
      <c r="A738" s="12"/>
      <c r="B738" s="198"/>
      <c r="C738" s="199"/>
      <c r="D738" s="200" t="s">
        <v>70</v>
      </c>
      <c r="E738" s="201" t="s">
        <v>1216</v>
      </c>
      <c r="F738" s="201" t="s">
        <v>1217</v>
      </c>
      <c r="G738" s="199"/>
      <c r="H738" s="199"/>
      <c r="I738" s="202"/>
      <c r="J738" s="203">
        <f>BK738</f>
        <v>0</v>
      </c>
      <c r="K738" s="199"/>
      <c r="L738" s="204"/>
      <c r="M738" s="205"/>
      <c r="N738" s="206"/>
      <c r="O738" s="206"/>
      <c r="P738" s="207">
        <f>P739+P811+P885+P964+P982+P998+P1029+P1047+P1256+P1299+P1325+P1350+P1364+P1390</f>
        <v>0</v>
      </c>
      <c r="Q738" s="206"/>
      <c r="R738" s="207">
        <f>R739+R811+R885+R964+R982+R998+R1029+R1047+R1256+R1299+R1325+R1350+R1364+R1390</f>
        <v>27.855271640000005</v>
      </c>
      <c r="S738" s="206"/>
      <c r="T738" s="208">
        <f>T739+T811+T885+T964+T982+T998+T1029+T1047+T1256+T1299+T1325+T1350+T1364+T1390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09" t="s">
        <v>81</v>
      </c>
      <c r="AT738" s="210" t="s">
        <v>70</v>
      </c>
      <c r="AU738" s="210" t="s">
        <v>71</v>
      </c>
      <c r="AY738" s="209" t="s">
        <v>178</v>
      </c>
      <c r="BK738" s="211">
        <f>BK739+BK811+BK885+BK964+BK982+BK998+BK1029+BK1047+BK1256+BK1299+BK1325+BK1350+BK1364+BK1390</f>
        <v>0</v>
      </c>
    </row>
    <row r="739" s="12" customFormat="1" ht="22.8" customHeight="1">
      <c r="A739" s="12"/>
      <c r="B739" s="198"/>
      <c r="C739" s="199"/>
      <c r="D739" s="200" t="s">
        <v>70</v>
      </c>
      <c r="E739" s="212" t="s">
        <v>1218</v>
      </c>
      <c r="F739" s="212" t="s">
        <v>1219</v>
      </c>
      <c r="G739" s="199"/>
      <c r="H739" s="199"/>
      <c r="I739" s="202"/>
      <c r="J739" s="213">
        <f>BK739</f>
        <v>0</v>
      </c>
      <c r="K739" s="199"/>
      <c r="L739" s="204"/>
      <c r="M739" s="205"/>
      <c r="N739" s="206"/>
      <c r="O739" s="206"/>
      <c r="P739" s="207">
        <f>SUM(P740:P810)</f>
        <v>0</v>
      </c>
      <c r="Q739" s="206"/>
      <c r="R739" s="207">
        <f>SUM(R740:R810)</f>
        <v>4.9691899899999994</v>
      </c>
      <c r="S739" s="206"/>
      <c r="T739" s="208">
        <f>SUM(T740:T810)</f>
        <v>0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209" t="s">
        <v>81</v>
      </c>
      <c r="AT739" s="210" t="s">
        <v>70</v>
      </c>
      <c r="AU739" s="210" t="s">
        <v>79</v>
      </c>
      <c r="AY739" s="209" t="s">
        <v>178</v>
      </c>
      <c r="BK739" s="211">
        <f>SUM(BK740:BK810)</f>
        <v>0</v>
      </c>
    </row>
    <row r="740" s="2" customFormat="1" ht="21.75" customHeight="1">
      <c r="A740" s="40"/>
      <c r="B740" s="41"/>
      <c r="C740" s="214" t="s">
        <v>1220</v>
      </c>
      <c r="D740" s="214" t="s">
        <v>180</v>
      </c>
      <c r="E740" s="215" t="s">
        <v>1221</v>
      </c>
      <c r="F740" s="216" t="s">
        <v>1222</v>
      </c>
      <c r="G740" s="217" t="s">
        <v>183</v>
      </c>
      <c r="H740" s="218">
        <v>254.19999999999999</v>
      </c>
      <c r="I740" s="219"/>
      <c r="J740" s="220">
        <f>ROUND(I740*H740,2)</f>
        <v>0</v>
      </c>
      <c r="K740" s="216" t="s">
        <v>184</v>
      </c>
      <c r="L740" s="46"/>
      <c r="M740" s="221" t="s">
        <v>19</v>
      </c>
      <c r="N740" s="222" t="s">
        <v>42</v>
      </c>
      <c r="O740" s="86"/>
      <c r="P740" s="223">
        <f>O740*H740</f>
        <v>0</v>
      </c>
      <c r="Q740" s="223">
        <v>0</v>
      </c>
      <c r="R740" s="223">
        <f>Q740*H740</f>
        <v>0</v>
      </c>
      <c r="S740" s="223">
        <v>0</v>
      </c>
      <c r="T740" s="224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25" t="s">
        <v>272</v>
      </c>
      <c r="AT740" s="225" t="s">
        <v>180</v>
      </c>
      <c r="AU740" s="225" t="s">
        <v>81</v>
      </c>
      <c r="AY740" s="19" t="s">
        <v>178</v>
      </c>
      <c r="BE740" s="226">
        <f>IF(N740="základní",J740,0)</f>
        <v>0</v>
      </c>
      <c r="BF740" s="226">
        <f>IF(N740="snížená",J740,0)</f>
        <v>0</v>
      </c>
      <c r="BG740" s="226">
        <f>IF(N740="zákl. přenesená",J740,0)</f>
        <v>0</v>
      </c>
      <c r="BH740" s="226">
        <f>IF(N740="sníž. přenesená",J740,0)</f>
        <v>0</v>
      </c>
      <c r="BI740" s="226">
        <f>IF(N740="nulová",J740,0)</f>
        <v>0</v>
      </c>
      <c r="BJ740" s="19" t="s">
        <v>79</v>
      </c>
      <c r="BK740" s="226">
        <f>ROUND(I740*H740,2)</f>
        <v>0</v>
      </c>
      <c r="BL740" s="19" t="s">
        <v>272</v>
      </c>
      <c r="BM740" s="225" t="s">
        <v>1223</v>
      </c>
    </row>
    <row r="741" s="2" customFormat="1">
      <c r="A741" s="40"/>
      <c r="B741" s="41"/>
      <c r="C741" s="42"/>
      <c r="D741" s="227" t="s">
        <v>187</v>
      </c>
      <c r="E741" s="42"/>
      <c r="F741" s="228" t="s">
        <v>1224</v>
      </c>
      <c r="G741" s="42"/>
      <c r="H741" s="42"/>
      <c r="I741" s="229"/>
      <c r="J741" s="42"/>
      <c r="K741" s="42"/>
      <c r="L741" s="46"/>
      <c r="M741" s="230"/>
      <c r="N741" s="231"/>
      <c r="O741" s="86"/>
      <c r="P741" s="86"/>
      <c r="Q741" s="86"/>
      <c r="R741" s="86"/>
      <c r="S741" s="86"/>
      <c r="T741" s="87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T741" s="19" t="s">
        <v>187</v>
      </c>
      <c r="AU741" s="19" t="s">
        <v>81</v>
      </c>
    </row>
    <row r="742" s="13" customFormat="1">
      <c r="A742" s="13"/>
      <c r="B742" s="232"/>
      <c r="C742" s="233"/>
      <c r="D742" s="234" t="s">
        <v>189</v>
      </c>
      <c r="E742" s="235" t="s">
        <v>19</v>
      </c>
      <c r="F742" s="236" t="s">
        <v>1225</v>
      </c>
      <c r="G742" s="233"/>
      <c r="H742" s="237">
        <v>254.19999999999999</v>
      </c>
      <c r="I742" s="238"/>
      <c r="J742" s="233"/>
      <c r="K742" s="233"/>
      <c r="L742" s="239"/>
      <c r="M742" s="240"/>
      <c r="N742" s="241"/>
      <c r="O742" s="241"/>
      <c r="P742" s="241"/>
      <c r="Q742" s="241"/>
      <c r="R742" s="241"/>
      <c r="S742" s="241"/>
      <c r="T742" s="24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3" t="s">
        <v>189</v>
      </c>
      <c r="AU742" s="243" t="s">
        <v>81</v>
      </c>
      <c r="AV742" s="13" t="s">
        <v>81</v>
      </c>
      <c r="AW742" s="13" t="s">
        <v>33</v>
      </c>
      <c r="AX742" s="13" t="s">
        <v>79</v>
      </c>
      <c r="AY742" s="243" t="s">
        <v>178</v>
      </c>
    </row>
    <row r="743" s="2" customFormat="1" ht="16.5" customHeight="1">
      <c r="A743" s="40"/>
      <c r="B743" s="41"/>
      <c r="C743" s="265" t="s">
        <v>1226</v>
      </c>
      <c r="D743" s="265" t="s">
        <v>430</v>
      </c>
      <c r="E743" s="266" t="s">
        <v>1227</v>
      </c>
      <c r="F743" s="267" t="s">
        <v>1228</v>
      </c>
      <c r="G743" s="268" t="s">
        <v>251</v>
      </c>
      <c r="H743" s="269">
        <v>0.075999999999999998</v>
      </c>
      <c r="I743" s="270"/>
      <c r="J743" s="271">
        <f>ROUND(I743*H743,2)</f>
        <v>0</v>
      </c>
      <c r="K743" s="267" t="s">
        <v>184</v>
      </c>
      <c r="L743" s="272"/>
      <c r="M743" s="273" t="s">
        <v>19</v>
      </c>
      <c r="N743" s="274" t="s">
        <v>42</v>
      </c>
      <c r="O743" s="86"/>
      <c r="P743" s="223">
        <f>O743*H743</f>
        <v>0</v>
      </c>
      <c r="Q743" s="223">
        <v>1</v>
      </c>
      <c r="R743" s="223">
        <f>Q743*H743</f>
        <v>0.075999999999999998</v>
      </c>
      <c r="S743" s="223">
        <v>0</v>
      </c>
      <c r="T743" s="224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25" t="s">
        <v>367</v>
      </c>
      <c r="AT743" s="225" t="s">
        <v>430</v>
      </c>
      <c r="AU743" s="225" t="s">
        <v>81</v>
      </c>
      <c r="AY743" s="19" t="s">
        <v>178</v>
      </c>
      <c r="BE743" s="226">
        <f>IF(N743="základní",J743,0)</f>
        <v>0</v>
      </c>
      <c r="BF743" s="226">
        <f>IF(N743="snížená",J743,0)</f>
        <v>0</v>
      </c>
      <c r="BG743" s="226">
        <f>IF(N743="zákl. přenesená",J743,0)</f>
        <v>0</v>
      </c>
      <c r="BH743" s="226">
        <f>IF(N743="sníž. přenesená",J743,0)</f>
        <v>0</v>
      </c>
      <c r="BI743" s="226">
        <f>IF(N743="nulová",J743,0)</f>
        <v>0</v>
      </c>
      <c r="BJ743" s="19" t="s">
        <v>79</v>
      </c>
      <c r="BK743" s="226">
        <f>ROUND(I743*H743,2)</f>
        <v>0</v>
      </c>
      <c r="BL743" s="19" t="s">
        <v>272</v>
      </c>
      <c r="BM743" s="225" t="s">
        <v>1229</v>
      </c>
    </row>
    <row r="744" s="13" customFormat="1">
      <c r="A744" s="13"/>
      <c r="B744" s="232"/>
      <c r="C744" s="233"/>
      <c r="D744" s="234" t="s">
        <v>189</v>
      </c>
      <c r="E744" s="233"/>
      <c r="F744" s="236" t="s">
        <v>1230</v>
      </c>
      <c r="G744" s="233"/>
      <c r="H744" s="237">
        <v>0.075999999999999998</v>
      </c>
      <c r="I744" s="238"/>
      <c r="J744" s="233"/>
      <c r="K744" s="233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189</v>
      </c>
      <c r="AU744" s="243" t="s">
        <v>81</v>
      </c>
      <c r="AV744" s="13" t="s">
        <v>81</v>
      </c>
      <c r="AW744" s="13" t="s">
        <v>4</v>
      </c>
      <c r="AX744" s="13" t="s">
        <v>79</v>
      </c>
      <c r="AY744" s="243" t="s">
        <v>178</v>
      </c>
    </row>
    <row r="745" s="2" customFormat="1" ht="21.75" customHeight="1">
      <c r="A745" s="40"/>
      <c r="B745" s="41"/>
      <c r="C745" s="214" t="s">
        <v>1231</v>
      </c>
      <c r="D745" s="214" t="s">
        <v>180</v>
      </c>
      <c r="E745" s="215" t="s">
        <v>1232</v>
      </c>
      <c r="F745" s="216" t="s">
        <v>1233</v>
      </c>
      <c r="G745" s="217" t="s">
        <v>183</v>
      </c>
      <c r="H745" s="218">
        <v>94.028000000000006</v>
      </c>
      <c r="I745" s="219"/>
      <c r="J745" s="220">
        <f>ROUND(I745*H745,2)</f>
        <v>0</v>
      </c>
      <c r="K745" s="216" t="s">
        <v>184</v>
      </c>
      <c r="L745" s="46"/>
      <c r="M745" s="221" t="s">
        <v>19</v>
      </c>
      <c r="N745" s="222" t="s">
        <v>42</v>
      </c>
      <c r="O745" s="86"/>
      <c r="P745" s="223">
        <f>O745*H745</f>
        <v>0</v>
      </c>
      <c r="Q745" s="223">
        <v>0</v>
      </c>
      <c r="R745" s="223">
        <f>Q745*H745</f>
        <v>0</v>
      </c>
      <c r="S745" s="223">
        <v>0</v>
      </c>
      <c r="T745" s="224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25" t="s">
        <v>272</v>
      </c>
      <c r="AT745" s="225" t="s">
        <v>180</v>
      </c>
      <c r="AU745" s="225" t="s">
        <v>81</v>
      </c>
      <c r="AY745" s="19" t="s">
        <v>178</v>
      </c>
      <c r="BE745" s="226">
        <f>IF(N745="základní",J745,0)</f>
        <v>0</v>
      </c>
      <c r="BF745" s="226">
        <f>IF(N745="snížená",J745,0)</f>
        <v>0</v>
      </c>
      <c r="BG745" s="226">
        <f>IF(N745="zákl. přenesená",J745,0)</f>
        <v>0</v>
      </c>
      <c r="BH745" s="226">
        <f>IF(N745="sníž. přenesená",J745,0)</f>
        <v>0</v>
      </c>
      <c r="BI745" s="226">
        <f>IF(N745="nulová",J745,0)</f>
        <v>0</v>
      </c>
      <c r="BJ745" s="19" t="s">
        <v>79</v>
      </c>
      <c r="BK745" s="226">
        <f>ROUND(I745*H745,2)</f>
        <v>0</v>
      </c>
      <c r="BL745" s="19" t="s">
        <v>272</v>
      </c>
      <c r="BM745" s="225" t="s">
        <v>1234</v>
      </c>
    </row>
    <row r="746" s="2" customFormat="1">
      <c r="A746" s="40"/>
      <c r="B746" s="41"/>
      <c r="C746" s="42"/>
      <c r="D746" s="227" t="s">
        <v>187</v>
      </c>
      <c r="E746" s="42"/>
      <c r="F746" s="228" t="s">
        <v>1235</v>
      </c>
      <c r="G746" s="42"/>
      <c r="H746" s="42"/>
      <c r="I746" s="229"/>
      <c r="J746" s="42"/>
      <c r="K746" s="42"/>
      <c r="L746" s="46"/>
      <c r="M746" s="230"/>
      <c r="N746" s="231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187</v>
      </c>
      <c r="AU746" s="19" t="s">
        <v>81</v>
      </c>
    </row>
    <row r="747" s="13" customFormat="1">
      <c r="A747" s="13"/>
      <c r="B747" s="232"/>
      <c r="C747" s="233"/>
      <c r="D747" s="234" t="s">
        <v>189</v>
      </c>
      <c r="E747" s="235" t="s">
        <v>19</v>
      </c>
      <c r="F747" s="236" t="s">
        <v>1236</v>
      </c>
      <c r="G747" s="233"/>
      <c r="H747" s="237">
        <v>47.354999999999997</v>
      </c>
      <c r="I747" s="238"/>
      <c r="J747" s="233"/>
      <c r="K747" s="233"/>
      <c r="L747" s="239"/>
      <c r="M747" s="240"/>
      <c r="N747" s="241"/>
      <c r="O747" s="241"/>
      <c r="P747" s="241"/>
      <c r="Q747" s="241"/>
      <c r="R747" s="241"/>
      <c r="S747" s="241"/>
      <c r="T747" s="242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3" t="s">
        <v>189</v>
      </c>
      <c r="AU747" s="243" t="s">
        <v>81</v>
      </c>
      <c r="AV747" s="13" t="s">
        <v>81</v>
      </c>
      <c r="AW747" s="13" t="s">
        <v>33</v>
      </c>
      <c r="AX747" s="13" t="s">
        <v>71</v>
      </c>
      <c r="AY747" s="243" t="s">
        <v>178</v>
      </c>
    </row>
    <row r="748" s="13" customFormat="1">
      <c r="A748" s="13"/>
      <c r="B748" s="232"/>
      <c r="C748" s="233"/>
      <c r="D748" s="234" t="s">
        <v>189</v>
      </c>
      <c r="E748" s="235" t="s">
        <v>19</v>
      </c>
      <c r="F748" s="236" t="s">
        <v>1237</v>
      </c>
      <c r="G748" s="233"/>
      <c r="H748" s="237">
        <v>18.187999999999999</v>
      </c>
      <c r="I748" s="238"/>
      <c r="J748" s="233"/>
      <c r="K748" s="233"/>
      <c r="L748" s="239"/>
      <c r="M748" s="240"/>
      <c r="N748" s="241"/>
      <c r="O748" s="241"/>
      <c r="P748" s="241"/>
      <c r="Q748" s="241"/>
      <c r="R748" s="241"/>
      <c r="S748" s="241"/>
      <c r="T748" s="24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3" t="s">
        <v>189</v>
      </c>
      <c r="AU748" s="243" t="s">
        <v>81</v>
      </c>
      <c r="AV748" s="13" t="s">
        <v>81</v>
      </c>
      <c r="AW748" s="13" t="s">
        <v>33</v>
      </c>
      <c r="AX748" s="13" t="s">
        <v>71</v>
      </c>
      <c r="AY748" s="243" t="s">
        <v>178</v>
      </c>
    </row>
    <row r="749" s="13" customFormat="1">
      <c r="A749" s="13"/>
      <c r="B749" s="232"/>
      <c r="C749" s="233"/>
      <c r="D749" s="234" t="s">
        <v>189</v>
      </c>
      <c r="E749" s="235" t="s">
        <v>19</v>
      </c>
      <c r="F749" s="236" t="s">
        <v>859</v>
      </c>
      <c r="G749" s="233"/>
      <c r="H749" s="237">
        <v>28.484999999999999</v>
      </c>
      <c r="I749" s="238"/>
      <c r="J749" s="233"/>
      <c r="K749" s="233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189</v>
      </c>
      <c r="AU749" s="243" t="s">
        <v>81</v>
      </c>
      <c r="AV749" s="13" t="s">
        <v>81</v>
      </c>
      <c r="AW749" s="13" t="s">
        <v>33</v>
      </c>
      <c r="AX749" s="13" t="s">
        <v>71</v>
      </c>
      <c r="AY749" s="243" t="s">
        <v>178</v>
      </c>
    </row>
    <row r="750" s="14" customFormat="1">
      <c r="A750" s="14"/>
      <c r="B750" s="244"/>
      <c r="C750" s="245"/>
      <c r="D750" s="234" t="s">
        <v>189</v>
      </c>
      <c r="E750" s="246" t="s">
        <v>19</v>
      </c>
      <c r="F750" s="247" t="s">
        <v>214</v>
      </c>
      <c r="G750" s="245"/>
      <c r="H750" s="248">
        <v>94.028000000000006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189</v>
      </c>
      <c r="AU750" s="254" t="s">
        <v>81</v>
      </c>
      <c r="AV750" s="14" t="s">
        <v>185</v>
      </c>
      <c r="AW750" s="14" t="s">
        <v>33</v>
      </c>
      <c r="AX750" s="14" t="s">
        <v>79</v>
      </c>
      <c r="AY750" s="254" t="s">
        <v>178</v>
      </c>
    </row>
    <row r="751" s="2" customFormat="1" ht="16.5" customHeight="1">
      <c r="A751" s="40"/>
      <c r="B751" s="41"/>
      <c r="C751" s="265" t="s">
        <v>1238</v>
      </c>
      <c r="D751" s="265" t="s">
        <v>430</v>
      </c>
      <c r="E751" s="266" t="s">
        <v>1227</v>
      </c>
      <c r="F751" s="267" t="s">
        <v>1228</v>
      </c>
      <c r="G751" s="268" t="s">
        <v>251</v>
      </c>
      <c r="H751" s="269">
        <v>0.032000000000000001</v>
      </c>
      <c r="I751" s="270"/>
      <c r="J751" s="271">
        <f>ROUND(I751*H751,2)</f>
        <v>0</v>
      </c>
      <c r="K751" s="267" t="s">
        <v>184</v>
      </c>
      <c r="L751" s="272"/>
      <c r="M751" s="273" t="s">
        <v>19</v>
      </c>
      <c r="N751" s="274" t="s">
        <v>42</v>
      </c>
      <c r="O751" s="86"/>
      <c r="P751" s="223">
        <f>O751*H751</f>
        <v>0</v>
      </c>
      <c r="Q751" s="223">
        <v>1</v>
      </c>
      <c r="R751" s="223">
        <f>Q751*H751</f>
        <v>0.032000000000000001</v>
      </c>
      <c r="S751" s="223">
        <v>0</v>
      </c>
      <c r="T751" s="224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25" t="s">
        <v>367</v>
      </c>
      <c r="AT751" s="225" t="s">
        <v>430</v>
      </c>
      <c r="AU751" s="225" t="s">
        <v>81</v>
      </c>
      <c r="AY751" s="19" t="s">
        <v>178</v>
      </c>
      <c r="BE751" s="226">
        <f>IF(N751="základní",J751,0)</f>
        <v>0</v>
      </c>
      <c r="BF751" s="226">
        <f>IF(N751="snížená",J751,0)</f>
        <v>0</v>
      </c>
      <c r="BG751" s="226">
        <f>IF(N751="zákl. přenesená",J751,0)</f>
        <v>0</v>
      </c>
      <c r="BH751" s="226">
        <f>IF(N751="sníž. přenesená",J751,0)</f>
        <v>0</v>
      </c>
      <c r="BI751" s="226">
        <f>IF(N751="nulová",J751,0)</f>
        <v>0</v>
      </c>
      <c r="BJ751" s="19" t="s">
        <v>79</v>
      </c>
      <c r="BK751" s="226">
        <f>ROUND(I751*H751,2)</f>
        <v>0</v>
      </c>
      <c r="BL751" s="19" t="s">
        <v>272</v>
      </c>
      <c r="BM751" s="225" t="s">
        <v>1239</v>
      </c>
    </row>
    <row r="752" s="13" customFormat="1">
      <c r="A752" s="13"/>
      <c r="B752" s="232"/>
      <c r="C752" s="233"/>
      <c r="D752" s="234" t="s">
        <v>189</v>
      </c>
      <c r="E752" s="233"/>
      <c r="F752" s="236" t="s">
        <v>1240</v>
      </c>
      <c r="G752" s="233"/>
      <c r="H752" s="237">
        <v>0.032000000000000001</v>
      </c>
      <c r="I752" s="238"/>
      <c r="J752" s="233"/>
      <c r="K752" s="233"/>
      <c r="L752" s="239"/>
      <c r="M752" s="240"/>
      <c r="N752" s="241"/>
      <c r="O752" s="241"/>
      <c r="P752" s="241"/>
      <c r="Q752" s="241"/>
      <c r="R752" s="241"/>
      <c r="S752" s="241"/>
      <c r="T752" s="24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3" t="s">
        <v>189</v>
      </c>
      <c r="AU752" s="243" t="s">
        <v>81</v>
      </c>
      <c r="AV752" s="13" t="s">
        <v>81</v>
      </c>
      <c r="AW752" s="13" t="s">
        <v>4</v>
      </c>
      <c r="AX752" s="13" t="s">
        <v>79</v>
      </c>
      <c r="AY752" s="243" t="s">
        <v>178</v>
      </c>
    </row>
    <row r="753" s="2" customFormat="1" ht="16.5" customHeight="1">
      <c r="A753" s="40"/>
      <c r="B753" s="41"/>
      <c r="C753" s="214" t="s">
        <v>1241</v>
      </c>
      <c r="D753" s="214" t="s">
        <v>180</v>
      </c>
      <c r="E753" s="215" t="s">
        <v>1242</v>
      </c>
      <c r="F753" s="216" t="s">
        <v>1243</v>
      </c>
      <c r="G753" s="217" t="s">
        <v>183</v>
      </c>
      <c r="H753" s="218">
        <v>254.19999999999999</v>
      </c>
      <c r="I753" s="219"/>
      <c r="J753" s="220">
        <f>ROUND(I753*H753,2)</f>
        <v>0</v>
      </c>
      <c r="K753" s="216" t="s">
        <v>184</v>
      </c>
      <c r="L753" s="46"/>
      <c r="M753" s="221" t="s">
        <v>19</v>
      </c>
      <c r="N753" s="222" t="s">
        <v>42</v>
      </c>
      <c r="O753" s="86"/>
      <c r="P753" s="223">
        <f>O753*H753</f>
        <v>0</v>
      </c>
      <c r="Q753" s="223">
        <v>0.00040000000000000002</v>
      </c>
      <c r="R753" s="223">
        <f>Q753*H753</f>
        <v>0.10168000000000001</v>
      </c>
      <c r="S753" s="223">
        <v>0</v>
      </c>
      <c r="T753" s="224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25" t="s">
        <v>272</v>
      </c>
      <c r="AT753" s="225" t="s">
        <v>180</v>
      </c>
      <c r="AU753" s="225" t="s">
        <v>81</v>
      </c>
      <c r="AY753" s="19" t="s">
        <v>178</v>
      </c>
      <c r="BE753" s="226">
        <f>IF(N753="základní",J753,0)</f>
        <v>0</v>
      </c>
      <c r="BF753" s="226">
        <f>IF(N753="snížená",J753,0)</f>
        <v>0</v>
      </c>
      <c r="BG753" s="226">
        <f>IF(N753="zákl. přenesená",J753,0)</f>
        <v>0</v>
      </c>
      <c r="BH753" s="226">
        <f>IF(N753="sníž. přenesená",J753,0)</f>
        <v>0</v>
      </c>
      <c r="BI753" s="226">
        <f>IF(N753="nulová",J753,0)</f>
        <v>0</v>
      </c>
      <c r="BJ753" s="19" t="s">
        <v>79</v>
      </c>
      <c r="BK753" s="226">
        <f>ROUND(I753*H753,2)</f>
        <v>0</v>
      </c>
      <c r="BL753" s="19" t="s">
        <v>272</v>
      </c>
      <c r="BM753" s="225" t="s">
        <v>1244</v>
      </c>
    </row>
    <row r="754" s="2" customFormat="1">
      <c r="A754" s="40"/>
      <c r="B754" s="41"/>
      <c r="C754" s="42"/>
      <c r="D754" s="227" t="s">
        <v>187</v>
      </c>
      <c r="E754" s="42"/>
      <c r="F754" s="228" t="s">
        <v>1245</v>
      </c>
      <c r="G754" s="42"/>
      <c r="H754" s="42"/>
      <c r="I754" s="229"/>
      <c r="J754" s="42"/>
      <c r="K754" s="42"/>
      <c r="L754" s="46"/>
      <c r="M754" s="230"/>
      <c r="N754" s="231"/>
      <c r="O754" s="86"/>
      <c r="P754" s="86"/>
      <c r="Q754" s="86"/>
      <c r="R754" s="86"/>
      <c r="S754" s="86"/>
      <c r="T754" s="87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T754" s="19" t="s">
        <v>187</v>
      </c>
      <c r="AU754" s="19" t="s">
        <v>81</v>
      </c>
    </row>
    <row r="755" s="13" customFormat="1">
      <c r="A755" s="13"/>
      <c r="B755" s="232"/>
      <c r="C755" s="233"/>
      <c r="D755" s="234" t="s">
        <v>189</v>
      </c>
      <c r="E755" s="235" t="s">
        <v>19</v>
      </c>
      <c r="F755" s="236" t="s">
        <v>1225</v>
      </c>
      <c r="G755" s="233"/>
      <c r="H755" s="237">
        <v>254.19999999999999</v>
      </c>
      <c r="I755" s="238"/>
      <c r="J755" s="233"/>
      <c r="K755" s="233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189</v>
      </c>
      <c r="AU755" s="243" t="s">
        <v>81</v>
      </c>
      <c r="AV755" s="13" t="s">
        <v>81</v>
      </c>
      <c r="AW755" s="13" t="s">
        <v>33</v>
      </c>
      <c r="AX755" s="13" t="s">
        <v>79</v>
      </c>
      <c r="AY755" s="243" t="s">
        <v>178</v>
      </c>
    </row>
    <row r="756" s="2" customFormat="1" ht="24.15" customHeight="1">
      <c r="A756" s="40"/>
      <c r="B756" s="41"/>
      <c r="C756" s="265" t="s">
        <v>1246</v>
      </c>
      <c r="D756" s="265" t="s">
        <v>430</v>
      </c>
      <c r="E756" s="266" t="s">
        <v>1247</v>
      </c>
      <c r="F756" s="267" t="s">
        <v>1248</v>
      </c>
      <c r="G756" s="268" t="s">
        <v>183</v>
      </c>
      <c r="H756" s="269">
        <v>296.26999999999998</v>
      </c>
      <c r="I756" s="270"/>
      <c r="J756" s="271">
        <f>ROUND(I756*H756,2)</f>
        <v>0</v>
      </c>
      <c r="K756" s="267" t="s">
        <v>184</v>
      </c>
      <c r="L756" s="272"/>
      <c r="M756" s="273" t="s">
        <v>19</v>
      </c>
      <c r="N756" s="274" t="s">
        <v>42</v>
      </c>
      <c r="O756" s="86"/>
      <c r="P756" s="223">
        <f>O756*H756</f>
        <v>0</v>
      </c>
      <c r="Q756" s="223">
        <v>0.0047000000000000002</v>
      </c>
      <c r="R756" s="223">
        <f>Q756*H756</f>
        <v>1.392469</v>
      </c>
      <c r="S756" s="223">
        <v>0</v>
      </c>
      <c r="T756" s="224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25" t="s">
        <v>367</v>
      </c>
      <c r="AT756" s="225" t="s">
        <v>430</v>
      </c>
      <c r="AU756" s="225" t="s">
        <v>81</v>
      </c>
      <c r="AY756" s="19" t="s">
        <v>178</v>
      </c>
      <c r="BE756" s="226">
        <f>IF(N756="základní",J756,0)</f>
        <v>0</v>
      </c>
      <c r="BF756" s="226">
        <f>IF(N756="snížená",J756,0)</f>
        <v>0</v>
      </c>
      <c r="BG756" s="226">
        <f>IF(N756="zákl. přenesená",J756,0)</f>
        <v>0</v>
      </c>
      <c r="BH756" s="226">
        <f>IF(N756="sníž. přenesená",J756,0)</f>
        <v>0</v>
      </c>
      <c r="BI756" s="226">
        <f>IF(N756="nulová",J756,0)</f>
        <v>0</v>
      </c>
      <c r="BJ756" s="19" t="s">
        <v>79</v>
      </c>
      <c r="BK756" s="226">
        <f>ROUND(I756*H756,2)</f>
        <v>0</v>
      </c>
      <c r="BL756" s="19" t="s">
        <v>272</v>
      </c>
      <c r="BM756" s="225" t="s">
        <v>1249</v>
      </c>
    </row>
    <row r="757" s="13" customFormat="1">
      <c r="A757" s="13"/>
      <c r="B757" s="232"/>
      <c r="C757" s="233"/>
      <c r="D757" s="234" t="s">
        <v>189</v>
      </c>
      <c r="E757" s="233"/>
      <c r="F757" s="236" t="s">
        <v>1250</v>
      </c>
      <c r="G757" s="233"/>
      <c r="H757" s="237">
        <v>296.26999999999998</v>
      </c>
      <c r="I757" s="238"/>
      <c r="J757" s="233"/>
      <c r="K757" s="233"/>
      <c r="L757" s="239"/>
      <c r="M757" s="240"/>
      <c r="N757" s="241"/>
      <c r="O757" s="241"/>
      <c r="P757" s="241"/>
      <c r="Q757" s="241"/>
      <c r="R757" s="241"/>
      <c r="S757" s="241"/>
      <c r="T757" s="24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3" t="s">
        <v>189</v>
      </c>
      <c r="AU757" s="243" t="s">
        <v>81</v>
      </c>
      <c r="AV757" s="13" t="s">
        <v>81</v>
      </c>
      <c r="AW757" s="13" t="s">
        <v>4</v>
      </c>
      <c r="AX757" s="13" t="s">
        <v>79</v>
      </c>
      <c r="AY757" s="243" t="s">
        <v>178</v>
      </c>
    </row>
    <row r="758" s="2" customFormat="1" ht="16.5" customHeight="1">
      <c r="A758" s="40"/>
      <c r="B758" s="41"/>
      <c r="C758" s="214" t="s">
        <v>1251</v>
      </c>
      <c r="D758" s="214" t="s">
        <v>180</v>
      </c>
      <c r="E758" s="215" t="s">
        <v>1242</v>
      </c>
      <c r="F758" s="216" t="s">
        <v>1243</v>
      </c>
      <c r="G758" s="217" t="s">
        <v>183</v>
      </c>
      <c r="H758" s="218">
        <v>254.19999999999999</v>
      </c>
      <c r="I758" s="219"/>
      <c r="J758" s="220">
        <f>ROUND(I758*H758,2)</f>
        <v>0</v>
      </c>
      <c r="K758" s="216" t="s">
        <v>184</v>
      </c>
      <c r="L758" s="46"/>
      <c r="M758" s="221" t="s">
        <v>19</v>
      </c>
      <c r="N758" s="222" t="s">
        <v>42</v>
      </c>
      <c r="O758" s="86"/>
      <c r="P758" s="223">
        <f>O758*H758</f>
        <v>0</v>
      </c>
      <c r="Q758" s="223">
        <v>0.00040000000000000002</v>
      </c>
      <c r="R758" s="223">
        <f>Q758*H758</f>
        <v>0.10168000000000001</v>
      </c>
      <c r="S758" s="223">
        <v>0</v>
      </c>
      <c r="T758" s="224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25" t="s">
        <v>272</v>
      </c>
      <c r="AT758" s="225" t="s">
        <v>180</v>
      </c>
      <c r="AU758" s="225" t="s">
        <v>81</v>
      </c>
      <c r="AY758" s="19" t="s">
        <v>178</v>
      </c>
      <c r="BE758" s="226">
        <f>IF(N758="základní",J758,0)</f>
        <v>0</v>
      </c>
      <c r="BF758" s="226">
        <f>IF(N758="snížená",J758,0)</f>
        <v>0</v>
      </c>
      <c r="BG758" s="226">
        <f>IF(N758="zákl. přenesená",J758,0)</f>
        <v>0</v>
      </c>
      <c r="BH758" s="226">
        <f>IF(N758="sníž. přenesená",J758,0)</f>
        <v>0</v>
      </c>
      <c r="BI758" s="226">
        <f>IF(N758="nulová",J758,0)</f>
        <v>0</v>
      </c>
      <c r="BJ758" s="19" t="s">
        <v>79</v>
      </c>
      <c r="BK758" s="226">
        <f>ROUND(I758*H758,2)</f>
        <v>0</v>
      </c>
      <c r="BL758" s="19" t="s">
        <v>272</v>
      </c>
      <c r="BM758" s="225" t="s">
        <v>1252</v>
      </c>
    </row>
    <row r="759" s="2" customFormat="1">
      <c r="A759" s="40"/>
      <c r="B759" s="41"/>
      <c r="C759" s="42"/>
      <c r="D759" s="227" t="s">
        <v>187</v>
      </c>
      <c r="E759" s="42"/>
      <c r="F759" s="228" t="s">
        <v>1245</v>
      </c>
      <c r="G759" s="42"/>
      <c r="H759" s="42"/>
      <c r="I759" s="229"/>
      <c r="J759" s="42"/>
      <c r="K759" s="42"/>
      <c r="L759" s="46"/>
      <c r="M759" s="230"/>
      <c r="N759" s="231"/>
      <c r="O759" s="86"/>
      <c r="P759" s="86"/>
      <c r="Q759" s="86"/>
      <c r="R759" s="86"/>
      <c r="S759" s="86"/>
      <c r="T759" s="87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T759" s="19" t="s">
        <v>187</v>
      </c>
      <c r="AU759" s="19" t="s">
        <v>81</v>
      </c>
    </row>
    <row r="760" s="2" customFormat="1" ht="24.15" customHeight="1">
      <c r="A760" s="40"/>
      <c r="B760" s="41"/>
      <c r="C760" s="265" t="s">
        <v>1253</v>
      </c>
      <c r="D760" s="265" t="s">
        <v>430</v>
      </c>
      <c r="E760" s="266" t="s">
        <v>1254</v>
      </c>
      <c r="F760" s="267" t="s">
        <v>1255</v>
      </c>
      <c r="G760" s="268" t="s">
        <v>183</v>
      </c>
      <c r="H760" s="269">
        <v>296.26999999999998</v>
      </c>
      <c r="I760" s="270"/>
      <c r="J760" s="271">
        <f>ROUND(I760*H760,2)</f>
        <v>0</v>
      </c>
      <c r="K760" s="267" t="s">
        <v>184</v>
      </c>
      <c r="L760" s="272"/>
      <c r="M760" s="273" t="s">
        <v>19</v>
      </c>
      <c r="N760" s="274" t="s">
        <v>42</v>
      </c>
      <c r="O760" s="86"/>
      <c r="P760" s="223">
        <f>O760*H760</f>
        <v>0</v>
      </c>
      <c r="Q760" s="223">
        <v>0.0053</v>
      </c>
      <c r="R760" s="223">
        <f>Q760*H760</f>
        <v>1.5702309999999999</v>
      </c>
      <c r="S760" s="223">
        <v>0</v>
      </c>
      <c r="T760" s="224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25" t="s">
        <v>367</v>
      </c>
      <c r="AT760" s="225" t="s">
        <v>430</v>
      </c>
      <c r="AU760" s="225" t="s">
        <v>81</v>
      </c>
      <c r="AY760" s="19" t="s">
        <v>178</v>
      </c>
      <c r="BE760" s="226">
        <f>IF(N760="základní",J760,0)</f>
        <v>0</v>
      </c>
      <c r="BF760" s="226">
        <f>IF(N760="snížená",J760,0)</f>
        <v>0</v>
      </c>
      <c r="BG760" s="226">
        <f>IF(N760="zákl. přenesená",J760,0)</f>
        <v>0</v>
      </c>
      <c r="BH760" s="226">
        <f>IF(N760="sníž. přenesená",J760,0)</f>
        <v>0</v>
      </c>
      <c r="BI760" s="226">
        <f>IF(N760="nulová",J760,0)</f>
        <v>0</v>
      </c>
      <c r="BJ760" s="19" t="s">
        <v>79</v>
      </c>
      <c r="BK760" s="226">
        <f>ROUND(I760*H760,2)</f>
        <v>0</v>
      </c>
      <c r="BL760" s="19" t="s">
        <v>272</v>
      </c>
      <c r="BM760" s="225" t="s">
        <v>1256</v>
      </c>
    </row>
    <row r="761" s="13" customFormat="1">
      <c r="A761" s="13"/>
      <c r="B761" s="232"/>
      <c r="C761" s="233"/>
      <c r="D761" s="234" t="s">
        <v>189</v>
      </c>
      <c r="E761" s="233"/>
      <c r="F761" s="236" t="s">
        <v>1250</v>
      </c>
      <c r="G761" s="233"/>
      <c r="H761" s="237">
        <v>296.26999999999998</v>
      </c>
      <c r="I761" s="238"/>
      <c r="J761" s="233"/>
      <c r="K761" s="233"/>
      <c r="L761" s="239"/>
      <c r="M761" s="240"/>
      <c r="N761" s="241"/>
      <c r="O761" s="241"/>
      <c r="P761" s="241"/>
      <c r="Q761" s="241"/>
      <c r="R761" s="241"/>
      <c r="S761" s="241"/>
      <c r="T761" s="24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3" t="s">
        <v>189</v>
      </c>
      <c r="AU761" s="243" t="s">
        <v>81</v>
      </c>
      <c r="AV761" s="13" t="s">
        <v>81</v>
      </c>
      <c r="AW761" s="13" t="s">
        <v>4</v>
      </c>
      <c r="AX761" s="13" t="s">
        <v>79</v>
      </c>
      <c r="AY761" s="243" t="s">
        <v>178</v>
      </c>
    </row>
    <row r="762" s="2" customFormat="1" ht="16.5" customHeight="1">
      <c r="A762" s="40"/>
      <c r="B762" s="41"/>
      <c r="C762" s="214" t="s">
        <v>1257</v>
      </c>
      <c r="D762" s="214" t="s">
        <v>180</v>
      </c>
      <c r="E762" s="215" t="s">
        <v>1258</v>
      </c>
      <c r="F762" s="216" t="s">
        <v>1259</v>
      </c>
      <c r="G762" s="217" t="s">
        <v>183</v>
      </c>
      <c r="H762" s="218">
        <v>94.028000000000006</v>
      </c>
      <c r="I762" s="219"/>
      <c r="J762" s="220">
        <f>ROUND(I762*H762,2)</f>
        <v>0</v>
      </c>
      <c r="K762" s="216" t="s">
        <v>184</v>
      </c>
      <c r="L762" s="46"/>
      <c r="M762" s="221" t="s">
        <v>19</v>
      </c>
      <c r="N762" s="222" t="s">
        <v>42</v>
      </c>
      <c r="O762" s="86"/>
      <c r="P762" s="223">
        <f>O762*H762</f>
        <v>0</v>
      </c>
      <c r="Q762" s="223">
        <v>0.00040000000000000002</v>
      </c>
      <c r="R762" s="223">
        <f>Q762*H762</f>
        <v>0.037611200000000004</v>
      </c>
      <c r="S762" s="223">
        <v>0</v>
      </c>
      <c r="T762" s="224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25" t="s">
        <v>272</v>
      </c>
      <c r="AT762" s="225" t="s">
        <v>180</v>
      </c>
      <c r="AU762" s="225" t="s">
        <v>81</v>
      </c>
      <c r="AY762" s="19" t="s">
        <v>178</v>
      </c>
      <c r="BE762" s="226">
        <f>IF(N762="základní",J762,0)</f>
        <v>0</v>
      </c>
      <c r="BF762" s="226">
        <f>IF(N762="snížená",J762,0)</f>
        <v>0</v>
      </c>
      <c r="BG762" s="226">
        <f>IF(N762="zákl. přenesená",J762,0)</f>
        <v>0</v>
      </c>
      <c r="BH762" s="226">
        <f>IF(N762="sníž. přenesená",J762,0)</f>
        <v>0</v>
      </c>
      <c r="BI762" s="226">
        <f>IF(N762="nulová",J762,0)</f>
        <v>0</v>
      </c>
      <c r="BJ762" s="19" t="s">
        <v>79</v>
      </c>
      <c r="BK762" s="226">
        <f>ROUND(I762*H762,2)</f>
        <v>0</v>
      </c>
      <c r="BL762" s="19" t="s">
        <v>272</v>
      </c>
      <c r="BM762" s="225" t="s">
        <v>1260</v>
      </c>
    </row>
    <row r="763" s="2" customFormat="1">
      <c r="A763" s="40"/>
      <c r="B763" s="41"/>
      <c r="C763" s="42"/>
      <c r="D763" s="227" t="s">
        <v>187</v>
      </c>
      <c r="E763" s="42"/>
      <c r="F763" s="228" t="s">
        <v>1261</v>
      </c>
      <c r="G763" s="42"/>
      <c r="H763" s="42"/>
      <c r="I763" s="229"/>
      <c r="J763" s="42"/>
      <c r="K763" s="42"/>
      <c r="L763" s="46"/>
      <c r="M763" s="230"/>
      <c r="N763" s="231"/>
      <c r="O763" s="86"/>
      <c r="P763" s="86"/>
      <c r="Q763" s="86"/>
      <c r="R763" s="86"/>
      <c r="S763" s="86"/>
      <c r="T763" s="87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T763" s="19" t="s">
        <v>187</v>
      </c>
      <c r="AU763" s="19" t="s">
        <v>81</v>
      </c>
    </row>
    <row r="764" s="2" customFormat="1" ht="24.15" customHeight="1">
      <c r="A764" s="40"/>
      <c r="B764" s="41"/>
      <c r="C764" s="265" t="s">
        <v>1262</v>
      </c>
      <c r="D764" s="265" t="s">
        <v>430</v>
      </c>
      <c r="E764" s="266" t="s">
        <v>1247</v>
      </c>
      <c r="F764" s="267" t="s">
        <v>1248</v>
      </c>
      <c r="G764" s="268" t="s">
        <v>183</v>
      </c>
      <c r="H764" s="269">
        <v>114.80800000000001</v>
      </c>
      <c r="I764" s="270"/>
      <c r="J764" s="271">
        <f>ROUND(I764*H764,2)</f>
        <v>0</v>
      </c>
      <c r="K764" s="267" t="s">
        <v>184</v>
      </c>
      <c r="L764" s="272"/>
      <c r="M764" s="273" t="s">
        <v>19</v>
      </c>
      <c r="N764" s="274" t="s">
        <v>42</v>
      </c>
      <c r="O764" s="86"/>
      <c r="P764" s="223">
        <f>O764*H764</f>
        <v>0</v>
      </c>
      <c r="Q764" s="223">
        <v>0.0047000000000000002</v>
      </c>
      <c r="R764" s="223">
        <f>Q764*H764</f>
        <v>0.53959760000000001</v>
      </c>
      <c r="S764" s="223">
        <v>0</v>
      </c>
      <c r="T764" s="224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25" t="s">
        <v>367</v>
      </c>
      <c r="AT764" s="225" t="s">
        <v>430</v>
      </c>
      <c r="AU764" s="225" t="s">
        <v>81</v>
      </c>
      <c r="AY764" s="19" t="s">
        <v>178</v>
      </c>
      <c r="BE764" s="226">
        <f>IF(N764="základní",J764,0)</f>
        <v>0</v>
      </c>
      <c r="BF764" s="226">
        <f>IF(N764="snížená",J764,0)</f>
        <v>0</v>
      </c>
      <c r="BG764" s="226">
        <f>IF(N764="zákl. přenesená",J764,0)</f>
        <v>0</v>
      </c>
      <c r="BH764" s="226">
        <f>IF(N764="sníž. přenesená",J764,0)</f>
        <v>0</v>
      </c>
      <c r="BI764" s="226">
        <f>IF(N764="nulová",J764,0)</f>
        <v>0</v>
      </c>
      <c r="BJ764" s="19" t="s">
        <v>79</v>
      </c>
      <c r="BK764" s="226">
        <f>ROUND(I764*H764,2)</f>
        <v>0</v>
      </c>
      <c r="BL764" s="19" t="s">
        <v>272</v>
      </c>
      <c r="BM764" s="225" t="s">
        <v>1263</v>
      </c>
    </row>
    <row r="765" s="13" customFormat="1">
      <c r="A765" s="13"/>
      <c r="B765" s="232"/>
      <c r="C765" s="233"/>
      <c r="D765" s="234" t="s">
        <v>189</v>
      </c>
      <c r="E765" s="233"/>
      <c r="F765" s="236" t="s">
        <v>1264</v>
      </c>
      <c r="G765" s="233"/>
      <c r="H765" s="237">
        <v>114.80800000000001</v>
      </c>
      <c r="I765" s="238"/>
      <c r="J765" s="233"/>
      <c r="K765" s="233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189</v>
      </c>
      <c r="AU765" s="243" t="s">
        <v>81</v>
      </c>
      <c r="AV765" s="13" t="s">
        <v>81</v>
      </c>
      <c r="AW765" s="13" t="s">
        <v>4</v>
      </c>
      <c r="AX765" s="13" t="s">
        <v>79</v>
      </c>
      <c r="AY765" s="243" t="s">
        <v>178</v>
      </c>
    </row>
    <row r="766" s="2" customFormat="1" ht="16.5" customHeight="1">
      <c r="A766" s="40"/>
      <c r="B766" s="41"/>
      <c r="C766" s="214" t="s">
        <v>1265</v>
      </c>
      <c r="D766" s="214" t="s">
        <v>180</v>
      </c>
      <c r="E766" s="215" t="s">
        <v>1258</v>
      </c>
      <c r="F766" s="216" t="s">
        <v>1259</v>
      </c>
      <c r="G766" s="217" t="s">
        <v>183</v>
      </c>
      <c r="H766" s="218">
        <v>94.028000000000006</v>
      </c>
      <c r="I766" s="219"/>
      <c r="J766" s="220">
        <f>ROUND(I766*H766,2)</f>
        <v>0</v>
      </c>
      <c r="K766" s="216" t="s">
        <v>184</v>
      </c>
      <c r="L766" s="46"/>
      <c r="M766" s="221" t="s">
        <v>19</v>
      </c>
      <c r="N766" s="222" t="s">
        <v>42</v>
      </c>
      <c r="O766" s="86"/>
      <c r="P766" s="223">
        <f>O766*H766</f>
        <v>0</v>
      </c>
      <c r="Q766" s="223">
        <v>0.00040000000000000002</v>
      </c>
      <c r="R766" s="223">
        <f>Q766*H766</f>
        <v>0.037611200000000004</v>
      </c>
      <c r="S766" s="223">
        <v>0</v>
      </c>
      <c r="T766" s="224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25" t="s">
        <v>272</v>
      </c>
      <c r="AT766" s="225" t="s">
        <v>180</v>
      </c>
      <c r="AU766" s="225" t="s">
        <v>81</v>
      </c>
      <c r="AY766" s="19" t="s">
        <v>178</v>
      </c>
      <c r="BE766" s="226">
        <f>IF(N766="základní",J766,0)</f>
        <v>0</v>
      </c>
      <c r="BF766" s="226">
        <f>IF(N766="snížená",J766,0)</f>
        <v>0</v>
      </c>
      <c r="BG766" s="226">
        <f>IF(N766="zákl. přenesená",J766,0)</f>
        <v>0</v>
      </c>
      <c r="BH766" s="226">
        <f>IF(N766="sníž. přenesená",J766,0)</f>
        <v>0</v>
      </c>
      <c r="BI766" s="226">
        <f>IF(N766="nulová",J766,0)</f>
        <v>0</v>
      </c>
      <c r="BJ766" s="19" t="s">
        <v>79</v>
      </c>
      <c r="BK766" s="226">
        <f>ROUND(I766*H766,2)</f>
        <v>0</v>
      </c>
      <c r="BL766" s="19" t="s">
        <v>272</v>
      </c>
      <c r="BM766" s="225" t="s">
        <v>1266</v>
      </c>
    </row>
    <row r="767" s="2" customFormat="1">
      <c r="A767" s="40"/>
      <c r="B767" s="41"/>
      <c r="C767" s="42"/>
      <c r="D767" s="227" t="s">
        <v>187</v>
      </c>
      <c r="E767" s="42"/>
      <c r="F767" s="228" t="s">
        <v>1261</v>
      </c>
      <c r="G767" s="42"/>
      <c r="H767" s="42"/>
      <c r="I767" s="229"/>
      <c r="J767" s="42"/>
      <c r="K767" s="42"/>
      <c r="L767" s="46"/>
      <c r="M767" s="230"/>
      <c r="N767" s="231"/>
      <c r="O767" s="86"/>
      <c r="P767" s="86"/>
      <c r="Q767" s="86"/>
      <c r="R767" s="86"/>
      <c r="S767" s="86"/>
      <c r="T767" s="87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T767" s="19" t="s">
        <v>187</v>
      </c>
      <c r="AU767" s="19" t="s">
        <v>81</v>
      </c>
    </row>
    <row r="768" s="2" customFormat="1" ht="24.15" customHeight="1">
      <c r="A768" s="40"/>
      <c r="B768" s="41"/>
      <c r="C768" s="265" t="s">
        <v>1267</v>
      </c>
      <c r="D768" s="265" t="s">
        <v>430</v>
      </c>
      <c r="E768" s="266" t="s">
        <v>1254</v>
      </c>
      <c r="F768" s="267" t="s">
        <v>1255</v>
      </c>
      <c r="G768" s="268" t="s">
        <v>183</v>
      </c>
      <c r="H768" s="269">
        <v>114.80800000000001</v>
      </c>
      <c r="I768" s="270"/>
      <c r="J768" s="271">
        <f>ROUND(I768*H768,2)</f>
        <v>0</v>
      </c>
      <c r="K768" s="267" t="s">
        <v>184</v>
      </c>
      <c r="L768" s="272"/>
      <c r="M768" s="273" t="s">
        <v>19</v>
      </c>
      <c r="N768" s="274" t="s">
        <v>42</v>
      </c>
      <c r="O768" s="86"/>
      <c r="P768" s="223">
        <f>O768*H768</f>
        <v>0</v>
      </c>
      <c r="Q768" s="223">
        <v>0.0053</v>
      </c>
      <c r="R768" s="223">
        <f>Q768*H768</f>
        <v>0.60848240000000009</v>
      </c>
      <c r="S768" s="223">
        <v>0</v>
      </c>
      <c r="T768" s="224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25" t="s">
        <v>367</v>
      </c>
      <c r="AT768" s="225" t="s">
        <v>430</v>
      </c>
      <c r="AU768" s="225" t="s">
        <v>81</v>
      </c>
      <c r="AY768" s="19" t="s">
        <v>178</v>
      </c>
      <c r="BE768" s="226">
        <f>IF(N768="základní",J768,0)</f>
        <v>0</v>
      </c>
      <c r="BF768" s="226">
        <f>IF(N768="snížená",J768,0)</f>
        <v>0</v>
      </c>
      <c r="BG768" s="226">
        <f>IF(N768="zákl. přenesená",J768,0)</f>
        <v>0</v>
      </c>
      <c r="BH768" s="226">
        <f>IF(N768="sníž. přenesená",J768,0)</f>
        <v>0</v>
      </c>
      <c r="BI768" s="226">
        <f>IF(N768="nulová",J768,0)</f>
        <v>0</v>
      </c>
      <c r="BJ768" s="19" t="s">
        <v>79</v>
      </c>
      <c r="BK768" s="226">
        <f>ROUND(I768*H768,2)</f>
        <v>0</v>
      </c>
      <c r="BL768" s="19" t="s">
        <v>272</v>
      </c>
      <c r="BM768" s="225" t="s">
        <v>1268</v>
      </c>
    </row>
    <row r="769" s="13" customFormat="1">
      <c r="A769" s="13"/>
      <c r="B769" s="232"/>
      <c r="C769" s="233"/>
      <c r="D769" s="234" t="s">
        <v>189</v>
      </c>
      <c r="E769" s="233"/>
      <c r="F769" s="236" t="s">
        <v>1264</v>
      </c>
      <c r="G769" s="233"/>
      <c r="H769" s="237">
        <v>114.80800000000001</v>
      </c>
      <c r="I769" s="238"/>
      <c r="J769" s="233"/>
      <c r="K769" s="233"/>
      <c r="L769" s="239"/>
      <c r="M769" s="240"/>
      <c r="N769" s="241"/>
      <c r="O769" s="241"/>
      <c r="P769" s="241"/>
      <c r="Q769" s="241"/>
      <c r="R769" s="241"/>
      <c r="S769" s="241"/>
      <c r="T769" s="24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3" t="s">
        <v>189</v>
      </c>
      <c r="AU769" s="243" t="s">
        <v>81</v>
      </c>
      <c r="AV769" s="13" t="s">
        <v>81</v>
      </c>
      <c r="AW769" s="13" t="s">
        <v>4</v>
      </c>
      <c r="AX769" s="13" t="s">
        <v>79</v>
      </c>
      <c r="AY769" s="243" t="s">
        <v>178</v>
      </c>
    </row>
    <row r="770" s="2" customFormat="1" ht="16.5" customHeight="1">
      <c r="A770" s="40"/>
      <c r="B770" s="41"/>
      <c r="C770" s="214" t="s">
        <v>1269</v>
      </c>
      <c r="D770" s="214" t="s">
        <v>180</v>
      </c>
      <c r="E770" s="215" t="s">
        <v>1270</v>
      </c>
      <c r="F770" s="216" t="s">
        <v>1271</v>
      </c>
      <c r="G770" s="217" t="s">
        <v>183</v>
      </c>
      <c r="H770" s="218">
        <v>150.57300000000001</v>
      </c>
      <c r="I770" s="219"/>
      <c r="J770" s="220">
        <f>ROUND(I770*H770,2)</f>
        <v>0</v>
      </c>
      <c r="K770" s="216" t="s">
        <v>184</v>
      </c>
      <c r="L770" s="46"/>
      <c r="M770" s="221" t="s">
        <v>19</v>
      </c>
      <c r="N770" s="222" t="s">
        <v>42</v>
      </c>
      <c r="O770" s="86"/>
      <c r="P770" s="223">
        <f>O770*H770</f>
        <v>0</v>
      </c>
      <c r="Q770" s="223">
        <v>4.0000000000000003E-05</v>
      </c>
      <c r="R770" s="223">
        <f>Q770*H770</f>
        <v>0.0060229200000000011</v>
      </c>
      <c r="S770" s="223">
        <v>0</v>
      </c>
      <c r="T770" s="224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25" t="s">
        <v>272</v>
      </c>
      <c r="AT770" s="225" t="s">
        <v>180</v>
      </c>
      <c r="AU770" s="225" t="s">
        <v>81</v>
      </c>
      <c r="AY770" s="19" t="s">
        <v>178</v>
      </c>
      <c r="BE770" s="226">
        <f>IF(N770="základní",J770,0)</f>
        <v>0</v>
      </c>
      <c r="BF770" s="226">
        <f>IF(N770="snížená",J770,0)</f>
        <v>0</v>
      </c>
      <c r="BG770" s="226">
        <f>IF(N770="zákl. přenesená",J770,0)</f>
        <v>0</v>
      </c>
      <c r="BH770" s="226">
        <f>IF(N770="sníž. přenesená",J770,0)</f>
        <v>0</v>
      </c>
      <c r="BI770" s="226">
        <f>IF(N770="nulová",J770,0)</f>
        <v>0</v>
      </c>
      <c r="BJ770" s="19" t="s">
        <v>79</v>
      </c>
      <c r="BK770" s="226">
        <f>ROUND(I770*H770,2)</f>
        <v>0</v>
      </c>
      <c r="BL770" s="19" t="s">
        <v>272</v>
      </c>
      <c r="BM770" s="225" t="s">
        <v>1272</v>
      </c>
    </row>
    <row r="771" s="2" customFormat="1">
      <c r="A771" s="40"/>
      <c r="B771" s="41"/>
      <c r="C771" s="42"/>
      <c r="D771" s="227" t="s">
        <v>187</v>
      </c>
      <c r="E771" s="42"/>
      <c r="F771" s="228" t="s">
        <v>1273</v>
      </c>
      <c r="G771" s="42"/>
      <c r="H771" s="42"/>
      <c r="I771" s="229"/>
      <c r="J771" s="42"/>
      <c r="K771" s="42"/>
      <c r="L771" s="46"/>
      <c r="M771" s="230"/>
      <c r="N771" s="231"/>
      <c r="O771" s="86"/>
      <c r="P771" s="86"/>
      <c r="Q771" s="86"/>
      <c r="R771" s="86"/>
      <c r="S771" s="86"/>
      <c r="T771" s="87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T771" s="19" t="s">
        <v>187</v>
      </c>
      <c r="AU771" s="19" t="s">
        <v>81</v>
      </c>
    </row>
    <row r="772" s="15" customFormat="1">
      <c r="A772" s="15"/>
      <c r="B772" s="255"/>
      <c r="C772" s="256"/>
      <c r="D772" s="234" t="s">
        <v>189</v>
      </c>
      <c r="E772" s="257" t="s">
        <v>19</v>
      </c>
      <c r="F772" s="258" t="s">
        <v>997</v>
      </c>
      <c r="G772" s="256"/>
      <c r="H772" s="257" t="s">
        <v>19</v>
      </c>
      <c r="I772" s="259"/>
      <c r="J772" s="256"/>
      <c r="K772" s="256"/>
      <c r="L772" s="260"/>
      <c r="M772" s="261"/>
      <c r="N772" s="262"/>
      <c r="O772" s="262"/>
      <c r="P772" s="262"/>
      <c r="Q772" s="262"/>
      <c r="R772" s="262"/>
      <c r="S772" s="262"/>
      <c r="T772" s="263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64" t="s">
        <v>189</v>
      </c>
      <c r="AU772" s="264" t="s">
        <v>81</v>
      </c>
      <c r="AV772" s="15" t="s">
        <v>79</v>
      </c>
      <c r="AW772" s="15" t="s">
        <v>33</v>
      </c>
      <c r="AX772" s="15" t="s">
        <v>71</v>
      </c>
      <c r="AY772" s="264" t="s">
        <v>178</v>
      </c>
    </row>
    <row r="773" s="13" customFormat="1">
      <c r="A773" s="13"/>
      <c r="B773" s="232"/>
      <c r="C773" s="233"/>
      <c r="D773" s="234" t="s">
        <v>189</v>
      </c>
      <c r="E773" s="235" t="s">
        <v>19</v>
      </c>
      <c r="F773" s="236" t="s">
        <v>857</v>
      </c>
      <c r="G773" s="233"/>
      <c r="H773" s="237">
        <v>44.198</v>
      </c>
      <c r="I773" s="238"/>
      <c r="J773" s="233"/>
      <c r="K773" s="233"/>
      <c r="L773" s="239"/>
      <c r="M773" s="240"/>
      <c r="N773" s="241"/>
      <c r="O773" s="241"/>
      <c r="P773" s="241"/>
      <c r="Q773" s="241"/>
      <c r="R773" s="241"/>
      <c r="S773" s="241"/>
      <c r="T773" s="24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3" t="s">
        <v>189</v>
      </c>
      <c r="AU773" s="243" t="s">
        <v>81</v>
      </c>
      <c r="AV773" s="13" t="s">
        <v>81</v>
      </c>
      <c r="AW773" s="13" t="s">
        <v>33</v>
      </c>
      <c r="AX773" s="13" t="s">
        <v>71</v>
      </c>
      <c r="AY773" s="243" t="s">
        <v>178</v>
      </c>
    </row>
    <row r="774" s="13" customFormat="1">
      <c r="A774" s="13"/>
      <c r="B774" s="232"/>
      <c r="C774" s="233"/>
      <c r="D774" s="234" t="s">
        <v>189</v>
      </c>
      <c r="E774" s="235" t="s">
        <v>19</v>
      </c>
      <c r="F774" s="236" t="s">
        <v>1274</v>
      </c>
      <c r="G774" s="233"/>
      <c r="H774" s="237">
        <v>10.185000000000001</v>
      </c>
      <c r="I774" s="238"/>
      <c r="J774" s="233"/>
      <c r="K774" s="233"/>
      <c r="L774" s="239"/>
      <c r="M774" s="240"/>
      <c r="N774" s="241"/>
      <c r="O774" s="241"/>
      <c r="P774" s="241"/>
      <c r="Q774" s="241"/>
      <c r="R774" s="241"/>
      <c r="S774" s="241"/>
      <c r="T774" s="24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3" t="s">
        <v>189</v>
      </c>
      <c r="AU774" s="243" t="s">
        <v>81</v>
      </c>
      <c r="AV774" s="13" t="s">
        <v>81</v>
      </c>
      <c r="AW774" s="13" t="s">
        <v>33</v>
      </c>
      <c r="AX774" s="13" t="s">
        <v>71</v>
      </c>
      <c r="AY774" s="243" t="s">
        <v>178</v>
      </c>
    </row>
    <row r="775" s="13" customFormat="1">
      <c r="A775" s="13"/>
      <c r="B775" s="232"/>
      <c r="C775" s="233"/>
      <c r="D775" s="234" t="s">
        <v>189</v>
      </c>
      <c r="E775" s="235" t="s">
        <v>19</v>
      </c>
      <c r="F775" s="236" t="s">
        <v>1275</v>
      </c>
      <c r="G775" s="233"/>
      <c r="H775" s="237">
        <v>29.539999999999999</v>
      </c>
      <c r="I775" s="238"/>
      <c r="J775" s="233"/>
      <c r="K775" s="233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189</v>
      </c>
      <c r="AU775" s="243" t="s">
        <v>81</v>
      </c>
      <c r="AV775" s="13" t="s">
        <v>81</v>
      </c>
      <c r="AW775" s="13" t="s">
        <v>33</v>
      </c>
      <c r="AX775" s="13" t="s">
        <v>71</v>
      </c>
      <c r="AY775" s="243" t="s">
        <v>178</v>
      </c>
    </row>
    <row r="776" s="13" customFormat="1">
      <c r="A776" s="13"/>
      <c r="B776" s="232"/>
      <c r="C776" s="233"/>
      <c r="D776" s="234" t="s">
        <v>189</v>
      </c>
      <c r="E776" s="235" t="s">
        <v>19</v>
      </c>
      <c r="F776" s="236" t="s">
        <v>1276</v>
      </c>
      <c r="G776" s="233"/>
      <c r="H776" s="237">
        <v>48.825000000000003</v>
      </c>
      <c r="I776" s="238"/>
      <c r="J776" s="233"/>
      <c r="K776" s="233"/>
      <c r="L776" s="239"/>
      <c r="M776" s="240"/>
      <c r="N776" s="241"/>
      <c r="O776" s="241"/>
      <c r="P776" s="241"/>
      <c r="Q776" s="241"/>
      <c r="R776" s="241"/>
      <c r="S776" s="241"/>
      <c r="T776" s="24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3" t="s">
        <v>189</v>
      </c>
      <c r="AU776" s="243" t="s">
        <v>81</v>
      </c>
      <c r="AV776" s="13" t="s">
        <v>81</v>
      </c>
      <c r="AW776" s="13" t="s">
        <v>33</v>
      </c>
      <c r="AX776" s="13" t="s">
        <v>71</v>
      </c>
      <c r="AY776" s="243" t="s">
        <v>178</v>
      </c>
    </row>
    <row r="777" s="13" customFormat="1">
      <c r="A777" s="13"/>
      <c r="B777" s="232"/>
      <c r="C777" s="233"/>
      <c r="D777" s="234" t="s">
        <v>189</v>
      </c>
      <c r="E777" s="235" t="s">
        <v>19</v>
      </c>
      <c r="F777" s="236" t="s">
        <v>441</v>
      </c>
      <c r="G777" s="233"/>
      <c r="H777" s="237">
        <v>17.824999999999999</v>
      </c>
      <c r="I777" s="238"/>
      <c r="J777" s="233"/>
      <c r="K777" s="233"/>
      <c r="L777" s="239"/>
      <c r="M777" s="240"/>
      <c r="N777" s="241"/>
      <c r="O777" s="241"/>
      <c r="P777" s="241"/>
      <c r="Q777" s="241"/>
      <c r="R777" s="241"/>
      <c r="S777" s="241"/>
      <c r="T777" s="24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3" t="s">
        <v>189</v>
      </c>
      <c r="AU777" s="243" t="s">
        <v>81</v>
      </c>
      <c r="AV777" s="13" t="s">
        <v>81</v>
      </c>
      <c r="AW777" s="13" t="s">
        <v>33</v>
      </c>
      <c r="AX777" s="13" t="s">
        <v>71</v>
      </c>
      <c r="AY777" s="243" t="s">
        <v>178</v>
      </c>
    </row>
    <row r="778" s="14" customFormat="1">
      <c r="A778" s="14"/>
      <c r="B778" s="244"/>
      <c r="C778" s="245"/>
      <c r="D778" s="234" t="s">
        <v>189</v>
      </c>
      <c r="E778" s="246" t="s">
        <v>19</v>
      </c>
      <c r="F778" s="247" t="s">
        <v>214</v>
      </c>
      <c r="G778" s="245"/>
      <c r="H778" s="248">
        <v>150.57300000000001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189</v>
      </c>
      <c r="AU778" s="254" t="s">
        <v>81</v>
      </c>
      <c r="AV778" s="14" t="s">
        <v>185</v>
      </c>
      <c r="AW778" s="14" t="s">
        <v>33</v>
      </c>
      <c r="AX778" s="14" t="s">
        <v>79</v>
      </c>
      <c r="AY778" s="254" t="s">
        <v>178</v>
      </c>
    </row>
    <row r="779" s="2" customFormat="1" ht="16.5" customHeight="1">
      <c r="A779" s="40"/>
      <c r="B779" s="41"/>
      <c r="C779" s="265" t="s">
        <v>1277</v>
      </c>
      <c r="D779" s="265" t="s">
        <v>430</v>
      </c>
      <c r="E779" s="266" t="s">
        <v>1278</v>
      </c>
      <c r="F779" s="267" t="s">
        <v>1279</v>
      </c>
      <c r="G779" s="268" t="s">
        <v>183</v>
      </c>
      <c r="H779" s="269">
        <v>183.84999999999999</v>
      </c>
      <c r="I779" s="270"/>
      <c r="J779" s="271">
        <f>ROUND(I779*H779,2)</f>
        <v>0</v>
      </c>
      <c r="K779" s="267" t="s">
        <v>184</v>
      </c>
      <c r="L779" s="272"/>
      <c r="M779" s="273" t="s">
        <v>19</v>
      </c>
      <c r="N779" s="274" t="s">
        <v>42</v>
      </c>
      <c r="O779" s="86"/>
      <c r="P779" s="223">
        <f>O779*H779</f>
        <v>0</v>
      </c>
      <c r="Q779" s="223">
        <v>0.00050000000000000001</v>
      </c>
      <c r="R779" s="223">
        <f>Q779*H779</f>
        <v>0.091924999999999993</v>
      </c>
      <c r="S779" s="223">
        <v>0</v>
      </c>
      <c r="T779" s="224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25" t="s">
        <v>367</v>
      </c>
      <c r="AT779" s="225" t="s">
        <v>430</v>
      </c>
      <c r="AU779" s="225" t="s">
        <v>81</v>
      </c>
      <c r="AY779" s="19" t="s">
        <v>178</v>
      </c>
      <c r="BE779" s="226">
        <f>IF(N779="základní",J779,0)</f>
        <v>0</v>
      </c>
      <c r="BF779" s="226">
        <f>IF(N779="snížená",J779,0)</f>
        <v>0</v>
      </c>
      <c r="BG779" s="226">
        <f>IF(N779="zákl. přenesená",J779,0)</f>
        <v>0</v>
      </c>
      <c r="BH779" s="226">
        <f>IF(N779="sníž. přenesená",J779,0)</f>
        <v>0</v>
      </c>
      <c r="BI779" s="226">
        <f>IF(N779="nulová",J779,0)</f>
        <v>0</v>
      </c>
      <c r="BJ779" s="19" t="s">
        <v>79</v>
      </c>
      <c r="BK779" s="226">
        <f>ROUND(I779*H779,2)</f>
        <v>0</v>
      </c>
      <c r="BL779" s="19" t="s">
        <v>272</v>
      </c>
      <c r="BM779" s="225" t="s">
        <v>1280</v>
      </c>
    </row>
    <row r="780" s="13" customFormat="1">
      <c r="A780" s="13"/>
      <c r="B780" s="232"/>
      <c r="C780" s="233"/>
      <c r="D780" s="234" t="s">
        <v>189</v>
      </c>
      <c r="E780" s="233"/>
      <c r="F780" s="236" t="s">
        <v>1281</v>
      </c>
      <c r="G780" s="233"/>
      <c r="H780" s="237">
        <v>183.84999999999999</v>
      </c>
      <c r="I780" s="238"/>
      <c r="J780" s="233"/>
      <c r="K780" s="233"/>
      <c r="L780" s="239"/>
      <c r="M780" s="240"/>
      <c r="N780" s="241"/>
      <c r="O780" s="241"/>
      <c r="P780" s="241"/>
      <c r="Q780" s="241"/>
      <c r="R780" s="241"/>
      <c r="S780" s="241"/>
      <c r="T780" s="24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3" t="s">
        <v>189</v>
      </c>
      <c r="AU780" s="243" t="s">
        <v>81</v>
      </c>
      <c r="AV780" s="13" t="s">
        <v>81</v>
      </c>
      <c r="AW780" s="13" t="s">
        <v>4</v>
      </c>
      <c r="AX780" s="13" t="s">
        <v>79</v>
      </c>
      <c r="AY780" s="243" t="s">
        <v>178</v>
      </c>
    </row>
    <row r="781" s="2" customFormat="1" ht="24.15" customHeight="1">
      <c r="A781" s="40"/>
      <c r="B781" s="41"/>
      <c r="C781" s="214" t="s">
        <v>1282</v>
      </c>
      <c r="D781" s="214" t="s">
        <v>180</v>
      </c>
      <c r="E781" s="215" t="s">
        <v>1283</v>
      </c>
      <c r="F781" s="216" t="s">
        <v>1284</v>
      </c>
      <c r="G781" s="217" t="s">
        <v>183</v>
      </c>
      <c r="H781" s="218">
        <v>22.41</v>
      </c>
      <c r="I781" s="219"/>
      <c r="J781" s="220">
        <f>ROUND(I781*H781,2)</f>
        <v>0</v>
      </c>
      <c r="K781" s="216" t="s">
        <v>184</v>
      </c>
      <c r="L781" s="46"/>
      <c r="M781" s="221" t="s">
        <v>19</v>
      </c>
      <c r="N781" s="222" t="s">
        <v>42</v>
      </c>
      <c r="O781" s="86"/>
      <c r="P781" s="223">
        <f>O781*H781</f>
        <v>0</v>
      </c>
      <c r="Q781" s="223">
        <v>0.0060000000000000001</v>
      </c>
      <c r="R781" s="223">
        <f>Q781*H781</f>
        <v>0.13446</v>
      </c>
      <c r="S781" s="223">
        <v>0</v>
      </c>
      <c r="T781" s="224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25" t="s">
        <v>272</v>
      </c>
      <c r="AT781" s="225" t="s">
        <v>180</v>
      </c>
      <c r="AU781" s="225" t="s">
        <v>81</v>
      </c>
      <c r="AY781" s="19" t="s">
        <v>178</v>
      </c>
      <c r="BE781" s="226">
        <f>IF(N781="základní",J781,0)</f>
        <v>0</v>
      </c>
      <c r="BF781" s="226">
        <f>IF(N781="snížená",J781,0)</f>
        <v>0</v>
      </c>
      <c r="BG781" s="226">
        <f>IF(N781="zákl. přenesená",J781,0)</f>
        <v>0</v>
      </c>
      <c r="BH781" s="226">
        <f>IF(N781="sníž. přenesená",J781,0)</f>
        <v>0</v>
      </c>
      <c r="BI781" s="226">
        <f>IF(N781="nulová",J781,0)</f>
        <v>0</v>
      </c>
      <c r="BJ781" s="19" t="s">
        <v>79</v>
      </c>
      <c r="BK781" s="226">
        <f>ROUND(I781*H781,2)</f>
        <v>0</v>
      </c>
      <c r="BL781" s="19" t="s">
        <v>272</v>
      </c>
      <c r="BM781" s="225" t="s">
        <v>1285</v>
      </c>
    </row>
    <row r="782" s="2" customFormat="1">
      <c r="A782" s="40"/>
      <c r="B782" s="41"/>
      <c r="C782" s="42"/>
      <c r="D782" s="227" t="s">
        <v>187</v>
      </c>
      <c r="E782" s="42"/>
      <c r="F782" s="228" t="s">
        <v>1286</v>
      </c>
      <c r="G782" s="42"/>
      <c r="H782" s="42"/>
      <c r="I782" s="229"/>
      <c r="J782" s="42"/>
      <c r="K782" s="42"/>
      <c r="L782" s="46"/>
      <c r="M782" s="230"/>
      <c r="N782" s="231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187</v>
      </c>
      <c r="AU782" s="19" t="s">
        <v>81</v>
      </c>
    </row>
    <row r="783" s="13" customFormat="1">
      <c r="A783" s="13"/>
      <c r="B783" s="232"/>
      <c r="C783" s="233"/>
      <c r="D783" s="234" t="s">
        <v>189</v>
      </c>
      <c r="E783" s="235" t="s">
        <v>19</v>
      </c>
      <c r="F783" s="236" t="s">
        <v>1287</v>
      </c>
      <c r="G783" s="233"/>
      <c r="H783" s="237">
        <v>22.41</v>
      </c>
      <c r="I783" s="238"/>
      <c r="J783" s="233"/>
      <c r="K783" s="233"/>
      <c r="L783" s="239"/>
      <c r="M783" s="240"/>
      <c r="N783" s="241"/>
      <c r="O783" s="241"/>
      <c r="P783" s="241"/>
      <c r="Q783" s="241"/>
      <c r="R783" s="241"/>
      <c r="S783" s="241"/>
      <c r="T783" s="24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3" t="s">
        <v>189</v>
      </c>
      <c r="AU783" s="243" t="s">
        <v>81</v>
      </c>
      <c r="AV783" s="13" t="s">
        <v>81</v>
      </c>
      <c r="AW783" s="13" t="s">
        <v>33</v>
      </c>
      <c r="AX783" s="13" t="s">
        <v>79</v>
      </c>
      <c r="AY783" s="243" t="s">
        <v>178</v>
      </c>
    </row>
    <row r="784" s="2" customFormat="1" ht="24.15" customHeight="1">
      <c r="A784" s="40"/>
      <c r="B784" s="41"/>
      <c r="C784" s="214" t="s">
        <v>1288</v>
      </c>
      <c r="D784" s="214" t="s">
        <v>180</v>
      </c>
      <c r="E784" s="215" t="s">
        <v>1289</v>
      </c>
      <c r="F784" s="216" t="s">
        <v>1290</v>
      </c>
      <c r="G784" s="217" t="s">
        <v>183</v>
      </c>
      <c r="H784" s="218">
        <v>36.564999999999998</v>
      </c>
      <c r="I784" s="219"/>
      <c r="J784" s="220">
        <f>ROUND(I784*H784,2)</f>
        <v>0</v>
      </c>
      <c r="K784" s="216" t="s">
        <v>184</v>
      </c>
      <c r="L784" s="46"/>
      <c r="M784" s="221" t="s">
        <v>19</v>
      </c>
      <c r="N784" s="222" t="s">
        <v>42</v>
      </c>
      <c r="O784" s="86"/>
      <c r="P784" s="223">
        <f>O784*H784</f>
        <v>0</v>
      </c>
      <c r="Q784" s="223">
        <v>0.0060099999999999997</v>
      </c>
      <c r="R784" s="223">
        <f>Q784*H784</f>
        <v>0.21975564999999997</v>
      </c>
      <c r="S784" s="223">
        <v>0</v>
      </c>
      <c r="T784" s="224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25" t="s">
        <v>272</v>
      </c>
      <c r="AT784" s="225" t="s">
        <v>180</v>
      </c>
      <c r="AU784" s="225" t="s">
        <v>81</v>
      </c>
      <c r="AY784" s="19" t="s">
        <v>178</v>
      </c>
      <c r="BE784" s="226">
        <f>IF(N784="základní",J784,0)</f>
        <v>0</v>
      </c>
      <c r="BF784" s="226">
        <f>IF(N784="snížená",J784,0)</f>
        <v>0</v>
      </c>
      <c r="BG784" s="226">
        <f>IF(N784="zákl. přenesená",J784,0)</f>
        <v>0</v>
      </c>
      <c r="BH784" s="226">
        <f>IF(N784="sníž. přenesená",J784,0)</f>
        <v>0</v>
      </c>
      <c r="BI784" s="226">
        <f>IF(N784="nulová",J784,0)</f>
        <v>0</v>
      </c>
      <c r="BJ784" s="19" t="s">
        <v>79</v>
      </c>
      <c r="BK784" s="226">
        <f>ROUND(I784*H784,2)</f>
        <v>0</v>
      </c>
      <c r="BL784" s="19" t="s">
        <v>272</v>
      </c>
      <c r="BM784" s="225" t="s">
        <v>1291</v>
      </c>
    </row>
    <row r="785" s="2" customFormat="1">
      <c r="A785" s="40"/>
      <c r="B785" s="41"/>
      <c r="C785" s="42"/>
      <c r="D785" s="227" t="s">
        <v>187</v>
      </c>
      <c r="E785" s="42"/>
      <c r="F785" s="228" t="s">
        <v>1292</v>
      </c>
      <c r="G785" s="42"/>
      <c r="H785" s="42"/>
      <c r="I785" s="229"/>
      <c r="J785" s="42"/>
      <c r="K785" s="42"/>
      <c r="L785" s="46"/>
      <c r="M785" s="230"/>
      <c r="N785" s="231"/>
      <c r="O785" s="86"/>
      <c r="P785" s="86"/>
      <c r="Q785" s="86"/>
      <c r="R785" s="86"/>
      <c r="S785" s="86"/>
      <c r="T785" s="87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9" t="s">
        <v>187</v>
      </c>
      <c r="AU785" s="19" t="s">
        <v>81</v>
      </c>
    </row>
    <row r="786" s="13" customFormat="1">
      <c r="A786" s="13"/>
      <c r="B786" s="232"/>
      <c r="C786" s="233"/>
      <c r="D786" s="234" t="s">
        <v>189</v>
      </c>
      <c r="E786" s="235" t="s">
        <v>19</v>
      </c>
      <c r="F786" s="236" t="s">
        <v>1293</v>
      </c>
      <c r="G786" s="233"/>
      <c r="H786" s="237">
        <v>1.94</v>
      </c>
      <c r="I786" s="238"/>
      <c r="J786" s="233"/>
      <c r="K786" s="233"/>
      <c r="L786" s="239"/>
      <c r="M786" s="240"/>
      <c r="N786" s="241"/>
      <c r="O786" s="241"/>
      <c r="P786" s="241"/>
      <c r="Q786" s="241"/>
      <c r="R786" s="241"/>
      <c r="S786" s="241"/>
      <c r="T786" s="24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3" t="s">
        <v>189</v>
      </c>
      <c r="AU786" s="243" t="s">
        <v>81</v>
      </c>
      <c r="AV786" s="13" t="s">
        <v>81</v>
      </c>
      <c r="AW786" s="13" t="s">
        <v>33</v>
      </c>
      <c r="AX786" s="13" t="s">
        <v>71</v>
      </c>
      <c r="AY786" s="243" t="s">
        <v>178</v>
      </c>
    </row>
    <row r="787" s="13" customFormat="1">
      <c r="A787" s="13"/>
      <c r="B787" s="232"/>
      <c r="C787" s="233"/>
      <c r="D787" s="234" t="s">
        <v>189</v>
      </c>
      <c r="E787" s="235" t="s">
        <v>19</v>
      </c>
      <c r="F787" s="236" t="s">
        <v>1294</v>
      </c>
      <c r="G787" s="233"/>
      <c r="H787" s="237">
        <v>22.199999999999999</v>
      </c>
      <c r="I787" s="238"/>
      <c r="J787" s="233"/>
      <c r="K787" s="233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189</v>
      </c>
      <c r="AU787" s="243" t="s">
        <v>81</v>
      </c>
      <c r="AV787" s="13" t="s">
        <v>81</v>
      </c>
      <c r="AW787" s="13" t="s">
        <v>33</v>
      </c>
      <c r="AX787" s="13" t="s">
        <v>71</v>
      </c>
      <c r="AY787" s="243" t="s">
        <v>178</v>
      </c>
    </row>
    <row r="788" s="13" customFormat="1">
      <c r="A788" s="13"/>
      <c r="B788" s="232"/>
      <c r="C788" s="233"/>
      <c r="D788" s="234" t="s">
        <v>189</v>
      </c>
      <c r="E788" s="235" t="s">
        <v>19</v>
      </c>
      <c r="F788" s="236" t="s">
        <v>1295</v>
      </c>
      <c r="G788" s="233"/>
      <c r="H788" s="237">
        <v>12</v>
      </c>
      <c r="I788" s="238"/>
      <c r="J788" s="233"/>
      <c r="K788" s="233"/>
      <c r="L788" s="239"/>
      <c r="M788" s="240"/>
      <c r="N788" s="241"/>
      <c r="O788" s="241"/>
      <c r="P788" s="241"/>
      <c r="Q788" s="241"/>
      <c r="R788" s="241"/>
      <c r="S788" s="241"/>
      <c r="T788" s="24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3" t="s">
        <v>189</v>
      </c>
      <c r="AU788" s="243" t="s">
        <v>81</v>
      </c>
      <c r="AV788" s="13" t="s">
        <v>81</v>
      </c>
      <c r="AW788" s="13" t="s">
        <v>33</v>
      </c>
      <c r="AX788" s="13" t="s">
        <v>71</v>
      </c>
      <c r="AY788" s="243" t="s">
        <v>178</v>
      </c>
    </row>
    <row r="789" s="13" customFormat="1">
      <c r="A789" s="13"/>
      <c r="B789" s="232"/>
      <c r="C789" s="233"/>
      <c r="D789" s="234" t="s">
        <v>189</v>
      </c>
      <c r="E789" s="235" t="s">
        <v>19</v>
      </c>
      <c r="F789" s="236" t="s">
        <v>1296</v>
      </c>
      <c r="G789" s="233"/>
      <c r="H789" s="237">
        <v>9.8000000000000007</v>
      </c>
      <c r="I789" s="238"/>
      <c r="J789" s="233"/>
      <c r="K789" s="233"/>
      <c r="L789" s="239"/>
      <c r="M789" s="240"/>
      <c r="N789" s="241"/>
      <c r="O789" s="241"/>
      <c r="P789" s="241"/>
      <c r="Q789" s="241"/>
      <c r="R789" s="241"/>
      <c r="S789" s="241"/>
      <c r="T789" s="24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3" t="s">
        <v>189</v>
      </c>
      <c r="AU789" s="243" t="s">
        <v>81</v>
      </c>
      <c r="AV789" s="13" t="s">
        <v>81</v>
      </c>
      <c r="AW789" s="13" t="s">
        <v>33</v>
      </c>
      <c r="AX789" s="13" t="s">
        <v>71</v>
      </c>
      <c r="AY789" s="243" t="s">
        <v>178</v>
      </c>
    </row>
    <row r="790" s="13" customFormat="1">
      <c r="A790" s="13"/>
      <c r="B790" s="232"/>
      <c r="C790" s="233"/>
      <c r="D790" s="234" t="s">
        <v>189</v>
      </c>
      <c r="E790" s="235" t="s">
        <v>19</v>
      </c>
      <c r="F790" s="236" t="s">
        <v>1297</v>
      </c>
      <c r="G790" s="233"/>
      <c r="H790" s="237">
        <v>-9.375</v>
      </c>
      <c r="I790" s="238"/>
      <c r="J790" s="233"/>
      <c r="K790" s="233"/>
      <c r="L790" s="239"/>
      <c r="M790" s="240"/>
      <c r="N790" s="241"/>
      <c r="O790" s="241"/>
      <c r="P790" s="241"/>
      <c r="Q790" s="241"/>
      <c r="R790" s="241"/>
      <c r="S790" s="241"/>
      <c r="T790" s="242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3" t="s">
        <v>189</v>
      </c>
      <c r="AU790" s="243" t="s">
        <v>81</v>
      </c>
      <c r="AV790" s="13" t="s">
        <v>81</v>
      </c>
      <c r="AW790" s="13" t="s">
        <v>33</v>
      </c>
      <c r="AX790" s="13" t="s">
        <v>71</v>
      </c>
      <c r="AY790" s="243" t="s">
        <v>178</v>
      </c>
    </row>
    <row r="791" s="14" customFormat="1">
      <c r="A791" s="14"/>
      <c r="B791" s="244"/>
      <c r="C791" s="245"/>
      <c r="D791" s="234" t="s">
        <v>189</v>
      </c>
      <c r="E791" s="246" t="s">
        <v>19</v>
      </c>
      <c r="F791" s="247" t="s">
        <v>214</v>
      </c>
      <c r="G791" s="245"/>
      <c r="H791" s="248">
        <v>36.564999999999998</v>
      </c>
      <c r="I791" s="249"/>
      <c r="J791" s="245"/>
      <c r="K791" s="245"/>
      <c r="L791" s="250"/>
      <c r="M791" s="251"/>
      <c r="N791" s="252"/>
      <c r="O791" s="252"/>
      <c r="P791" s="252"/>
      <c r="Q791" s="252"/>
      <c r="R791" s="252"/>
      <c r="S791" s="252"/>
      <c r="T791" s="25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4" t="s">
        <v>189</v>
      </c>
      <c r="AU791" s="254" t="s">
        <v>81</v>
      </c>
      <c r="AV791" s="14" t="s">
        <v>185</v>
      </c>
      <c r="AW791" s="14" t="s">
        <v>33</v>
      </c>
      <c r="AX791" s="14" t="s">
        <v>79</v>
      </c>
      <c r="AY791" s="254" t="s">
        <v>178</v>
      </c>
    </row>
    <row r="792" s="2" customFormat="1" ht="16.5" customHeight="1">
      <c r="A792" s="40"/>
      <c r="B792" s="41"/>
      <c r="C792" s="214" t="s">
        <v>1298</v>
      </c>
      <c r="D792" s="214" t="s">
        <v>180</v>
      </c>
      <c r="E792" s="215" t="s">
        <v>1299</v>
      </c>
      <c r="F792" s="216" t="s">
        <v>1300</v>
      </c>
      <c r="G792" s="217" t="s">
        <v>275</v>
      </c>
      <c r="H792" s="218">
        <v>21.050000000000001</v>
      </c>
      <c r="I792" s="219"/>
      <c r="J792" s="220">
        <f>ROUND(I792*H792,2)</f>
        <v>0</v>
      </c>
      <c r="K792" s="216" t="s">
        <v>184</v>
      </c>
      <c r="L792" s="46"/>
      <c r="M792" s="221" t="s">
        <v>19</v>
      </c>
      <c r="N792" s="222" t="s">
        <v>42</v>
      </c>
      <c r="O792" s="86"/>
      <c r="P792" s="223">
        <f>O792*H792</f>
        <v>0</v>
      </c>
      <c r="Q792" s="223">
        <v>4.0000000000000003E-05</v>
      </c>
      <c r="R792" s="223">
        <f>Q792*H792</f>
        <v>0.00084200000000000008</v>
      </c>
      <c r="S792" s="223">
        <v>0</v>
      </c>
      <c r="T792" s="224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25" t="s">
        <v>272</v>
      </c>
      <c r="AT792" s="225" t="s">
        <v>180</v>
      </c>
      <c r="AU792" s="225" t="s">
        <v>81</v>
      </c>
      <c r="AY792" s="19" t="s">
        <v>178</v>
      </c>
      <c r="BE792" s="226">
        <f>IF(N792="základní",J792,0)</f>
        <v>0</v>
      </c>
      <c r="BF792" s="226">
        <f>IF(N792="snížená",J792,0)</f>
        <v>0</v>
      </c>
      <c r="BG792" s="226">
        <f>IF(N792="zákl. přenesená",J792,0)</f>
        <v>0</v>
      </c>
      <c r="BH792" s="226">
        <f>IF(N792="sníž. přenesená",J792,0)</f>
        <v>0</v>
      </c>
      <c r="BI792" s="226">
        <f>IF(N792="nulová",J792,0)</f>
        <v>0</v>
      </c>
      <c r="BJ792" s="19" t="s">
        <v>79</v>
      </c>
      <c r="BK792" s="226">
        <f>ROUND(I792*H792,2)</f>
        <v>0</v>
      </c>
      <c r="BL792" s="19" t="s">
        <v>272</v>
      </c>
      <c r="BM792" s="225" t="s">
        <v>1301</v>
      </c>
    </row>
    <row r="793" s="2" customFormat="1">
      <c r="A793" s="40"/>
      <c r="B793" s="41"/>
      <c r="C793" s="42"/>
      <c r="D793" s="227" t="s">
        <v>187</v>
      </c>
      <c r="E793" s="42"/>
      <c r="F793" s="228" t="s">
        <v>1302</v>
      </c>
      <c r="G793" s="42"/>
      <c r="H793" s="42"/>
      <c r="I793" s="229"/>
      <c r="J793" s="42"/>
      <c r="K793" s="42"/>
      <c r="L793" s="46"/>
      <c r="M793" s="230"/>
      <c r="N793" s="231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187</v>
      </c>
      <c r="AU793" s="19" t="s">
        <v>81</v>
      </c>
    </row>
    <row r="794" s="13" customFormat="1">
      <c r="A794" s="13"/>
      <c r="B794" s="232"/>
      <c r="C794" s="233"/>
      <c r="D794" s="234" t="s">
        <v>189</v>
      </c>
      <c r="E794" s="235" t="s">
        <v>19</v>
      </c>
      <c r="F794" s="236" t="s">
        <v>1303</v>
      </c>
      <c r="G794" s="233"/>
      <c r="H794" s="237">
        <v>15.75</v>
      </c>
      <c r="I794" s="238"/>
      <c r="J794" s="233"/>
      <c r="K794" s="233"/>
      <c r="L794" s="239"/>
      <c r="M794" s="240"/>
      <c r="N794" s="241"/>
      <c r="O794" s="241"/>
      <c r="P794" s="241"/>
      <c r="Q794" s="241"/>
      <c r="R794" s="241"/>
      <c r="S794" s="241"/>
      <c r="T794" s="24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3" t="s">
        <v>189</v>
      </c>
      <c r="AU794" s="243" t="s">
        <v>81</v>
      </c>
      <c r="AV794" s="13" t="s">
        <v>81</v>
      </c>
      <c r="AW794" s="13" t="s">
        <v>33</v>
      </c>
      <c r="AX794" s="13" t="s">
        <v>71</v>
      </c>
      <c r="AY794" s="243" t="s">
        <v>178</v>
      </c>
    </row>
    <row r="795" s="13" customFormat="1">
      <c r="A795" s="13"/>
      <c r="B795" s="232"/>
      <c r="C795" s="233"/>
      <c r="D795" s="234" t="s">
        <v>189</v>
      </c>
      <c r="E795" s="235" t="s">
        <v>19</v>
      </c>
      <c r="F795" s="236" t="s">
        <v>1304</v>
      </c>
      <c r="G795" s="233"/>
      <c r="H795" s="237">
        <v>5.2999999999999998</v>
      </c>
      <c r="I795" s="238"/>
      <c r="J795" s="233"/>
      <c r="K795" s="233"/>
      <c r="L795" s="239"/>
      <c r="M795" s="240"/>
      <c r="N795" s="241"/>
      <c r="O795" s="241"/>
      <c r="P795" s="241"/>
      <c r="Q795" s="241"/>
      <c r="R795" s="241"/>
      <c r="S795" s="241"/>
      <c r="T795" s="242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3" t="s">
        <v>189</v>
      </c>
      <c r="AU795" s="243" t="s">
        <v>81</v>
      </c>
      <c r="AV795" s="13" t="s">
        <v>81</v>
      </c>
      <c r="AW795" s="13" t="s">
        <v>33</v>
      </c>
      <c r="AX795" s="13" t="s">
        <v>71</v>
      </c>
      <c r="AY795" s="243" t="s">
        <v>178</v>
      </c>
    </row>
    <row r="796" s="14" customFormat="1">
      <c r="A796" s="14"/>
      <c r="B796" s="244"/>
      <c r="C796" s="245"/>
      <c r="D796" s="234" t="s">
        <v>189</v>
      </c>
      <c r="E796" s="246" t="s">
        <v>19</v>
      </c>
      <c r="F796" s="247" t="s">
        <v>214</v>
      </c>
      <c r="G796" s="245"/>
      <c r="H796" s="248">
        <v>21.050000000000001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4" t="s">
        <v>189</v>
      </c>
      <c r="AU796" s="254" t="s">
        <v>81</v>
      </c>
      <c r="AV796" s="14" t="s">
        <v>185</v>
      </c>
      <c r="AW796" s="14" t="s">
        <v>33</v>
      </c>
      <c r="AX796" s="14" t="s">
        <v>79</v>
      </c>
      <c r="AY796" s="254" t="s">
        <v>178</v>
      </c>
    </row>
    <row r="797" s="2" customFormat="1" ht="16.5" customHeight="1">
      <c r="A797" s="40"/>
      <c r="B797" s="41"/>
      <c r="C797" s="265" t="s">
        <v>1305</v>
      </c>
      <c r="D797" s="265" t="s">
        <v>430</v>
      </c>
      <c r="E797" s="266" t="s">
        <v>1306</v>
      </c>
      <c r="F797" s="267" t="s">
        <v>1307</v>
      </c>
      <c r="G797" s="268" t="s">
        <v>275</v>
      </c>
      <c r="H797" s="269">
        <v>21.471</v>
      </c>
      <c r="I797" s="270"/>
      <c r="J797" s="271">
        <f>ROUND(I797*H797,2)</f>
        <v>0</v>
      </c>
      <c r="K797" s="267" t="s">
        <v>184</v>
      </c>
      <c r="L797" s="272"/>
      <c r="M797" s="273" t="s">
        <v>19</v>
      </c>
      <c r="N797" s="274" t="s">
        <v>42</v>
      </c>
      <c r="O797" s="86"/>
      <c r="P797" s="223">
        <f>O797*H797</f>
        <v>0</v>
      </c>
      <c r="Q797" s="223">
        <v>0.00012</v>
      </c>
      <c r="R797" s="223">
        <f>Q797*H797</f>
        <v>0.0025765200000000001</v>
      </c>
      <c r="S797" s="223">
        <v>0</v>
      </c>
      <c r="T797" s="224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25" t="s">
        <v>367</v>
      </c>
      <c r="AT797" s="225" t="s">
        <v>430</v>
      </c>
      <c r="AU797" s="225" t="s">
        <v>81</v>
      </c>
      <c r="AY797" s="19" t="s">
        <v>178</v>
      </c>
      <c r="BE797" s="226">
        <f>IF(N797="základní",J797,0)</f>
        <v>0</v>
      </c>
      <c r="BF797" s="226">
        <f>IF(N797="snížená",J797,0)</f>
        <v>0</v>
      </c>
      <c r="BG797" s="226">
        <f>IF(N797="zákl. přenesená",J797,0)</f>
        <v>0</v>
      </c>
      <c r="BH797" s="226">
        <f>IF(N797="sníž. přenesená",J797,0)</f>
        <v>0</v>
      </c>
      <c r="BI797" s="226">
        <f>IF(N797="nulová",J797,0)</f>
        <v>0</v>
      </c>
      <c r="BJ797" s="19" t="s">
        <v>79</v>
      </c>
      <c r="BK797" s="226">
        <f>ROUND(I797*H797,2)</f>
        <v>0</v>
      </c>
      <c r="BL797" s="19" t="s">
        <v>272</v>
      </c>
      <c r="BM797" s="225" t="s">
        <v>1308</v>
      </c>
    </row>
    <row r="798" s="13" customFormat="1">
      <c r="A798" s="13"/>
      <c r="B798" s="232"/>
      <c r="C798" s="233"/>
      <c r="D798" s="234" t="s">
        <v>189</v>
      </c>
      <c r="E798" s="233"/>
      <c r="F798" s="236" t="s">
        <v>1309</v>
      </c>
      <c r="G798" s="233"/>
      <c r="H798" s="237">
        <v>21.471</v>
      </c>
      <c r="I798" s="238"/>
      <c r="J798" s="233"/>
      <c r="K798" s="233"/>
      <c r="L798" s="239"/>
      <c r="M798" s="240"/>
      <c r="N798" s="241"/>
      <c r="O798" s="241"/>
      <c r="P798" s="241"/>
      <c r="Q798" s="241"/>
      <c r="R798" s="241"/>
      <c r="S798" s="241"/>
      <c r="T798" s="24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3" t="s">
        <v>189</v>
      </c>
      <c r="AU798" s="243" t="s">
        <v>81</v>
      </c>
      <c r="AV798" s="13" t="s">
        <v>81</v>
      </c>
      <c r="AW798" s="13" t="s">
        <v>4</v>
      </c>
      <c r="AX798" s="13" t="s">
        <v>79</v>
      </c>
      <c r="AY798" s="243" t="s">
        <v>178</v>
      </c>
    </row>
    <row r="799" s="2" customFormat="1" ht="16.5" customHeight="1">
      <c r="A799" s="40"/>
      <c r="B799" s="41"/>
      <c r="C799" s="214" t="s">
        <v>1310</v>
      </c>
      <c r="D799" s="214" t="s">
        <v>180</v>
      </c>
      <c r="E799" s="215" t="s">
        <v>1311</v>
      </c>
      <c r="F799" s="216" t="s">
        <v>1312</v>
      </c>
      <c r="G799" s="217" t="s">
        <v>183</v>
      </c>
      <c r="H799" s="218">
        <v>21.449999999999999</v>
      </c>
      <c r="I799" s="219"/>
      <c r="J799" s="220">
        <f>ROUND(I799*H799,2)</f>
        <v>0</v>
      </c>
      <c r="K799" s="216" t="s">
        <v>184</v>
      </c>
      <c r="L799" s="46"/>
      <c r="M799" s="221" t="s">
        <v>19</v>
      </c>
      <c r="N799" s="222" t="s">
        <v>42</v>
      </c>
      <c r="O799" s="86"/>
      <c r="P799" s="223">
        <f>O799*H799</f>
        <v>0</v>
      </c>
      <c r="Q799" s="223">
        <v>0</v>
      </c>
      <c r="R799" s="223">
        <f>Q799*H799</f>
        <v>0</v>
      </c>
      <c r="S799" s="223">
        <v>0</v>
      </c>
      <c r="T799" s="224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25" t="s">
        <v>272</v>
      </c>
      <c r="AT799" s="225" t="s">
        <v>180</v>
      </c>
      <c r="AU799" s="225" t="s">
        <v>81</v>
      </c>
      <c r="AY799" s="19" t="s">
        <v>178</v>
      </c>
      <c r="BE799" s="226">
        <f>IF(N799="základní",J799,0)</f>
        <v>0</v>
      </c>
      <c r="BF799" s="226">
        <f>IF(N799="snížená",J799,0)</f>
        <v>0</v>
      </c>
      <c r="BG799" s="226">
        <f>IF(N799="zákl. přenesená",J799,0)</f>
        <v>0</v>
      </c>
      <c r="BH799" s="226">
        <f>IF(N799="sníž. přenesená",J799,0)</f>
        <v>0</v>
      </c>
      <c r="BI799" s="226">
        <f>IF(N799="nulová",J799,0)</f>
        <v>0</v>
      </c>
      <c r="BJ799" s="19" t="s">
        <v>79</v>
      </c>
      <c r="BK799" s="226">
        <f>ROUND(I799*H799,2)</f>
        <v>0</v>
      </c>
      <c r="BL799" s="19" t="s">
        <v>272</v>
      </c>
      <c r="BM799" s="225" t="s">
        <v>1313</v>
      </c>
    </row>
    <row r="800" s="2" customFormat="1">
      <c r="A800" s="40"/>
      <c r="B800" s="41"/>
      <c r="C800" s="42"/>
      <c r="D800" s="227" t="s">
        <v>187</v>
      </c>
      <c r="E800" s="42"/>
      <c r="F800" s="228" t="s">
        <v>1314</v>
      </c>
      <c r="G800" s="42"/>
      <c r="H800" s="42"/>
      <c r="I800" s="229"/>
      <c r="J800" s="42"/>
      <c r="K800" s="42"/>
      <c r="L800" s="46"/>
      <c r="M800" s="230"/>
      <c r="N800" s="231"/>
      <c r="O800" s="86"/>
      <c r="P800" s="86"/>
      <c r="Q800" s="86"/>
      <c r="R800" s="86"/>
      <c r="S800" s="86"/>
      <c r="T800" s="87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T800" s="19" t="s">
        <v>187</v>
      </c>
      <c r="AU800" s="19" t="s">
        <v>81</v>
      </c>
    </row>
    <row r="801" s="13" customFormat="1">
      <c r="A801" s="13"/>
      <c r="B801" s="232"/>
      <c r="C801" s="233"/>
      <c r="D801" s="234" t="s">
        <v>189</v>
      </c>
      <c r="E801" s="235" t="s">
        <v>19</v>
      </c>
      <c r="F801" s="236" t="s">
        <v>1315</v>
      </c>
      <c r="G801" s="233"/>
      <c r="H801" s="237">
        <v>21.449999999999999</v>
      </c>
      <c r="I801" s="238"/>
      <c r="J801" s="233"/>
      <c r="K801" s="233"/>
      <c r="L801" s="239"/>
      <c r="M801" s="240"/>
      <c r="N801" s="241"/>
      <c r="O801" s="241"/>
      <c r="P801" s="241"/>
      <c r="Q801" s="241"/>
      <c r="R801" s="241"/>
      <c r="S801" s="241"/>
      <c r="T801" s="24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3" t="s">
        <v>189</v>
      </c>
      <c r="AU801" s="243" t="s">
        <v>81</v>
      </c>
      <c r="AV801" s="13" t="s">
        <v>81</v>
      </c>
      <c r="AW801" s="13" t="s">
        <v>33</v>
      </c>
      <c r="AX801" s="13" t="s">
        <v>79</v>
      </c>
      <c r="AY801" s="243" t="s">
        <v>178</v>
      </c>
    </row>
    <row r="802" s="2" customFormat="1" ht="16.5" customHeight="1">
      <c r="A802" s="40"/>
      <c r="B802" s="41"/>
      <c r="C802" s="265" t="s">
        <v>1316</v>
      </c>
      <c r="D802" s="265" t="s">
        <v>430</v>
      </c>
      <c r="E802" s="266" t="s">
        <v>1317</v>
      </c>
      <c r="F802" s="267" t="s">
        <v>1318</v>
      </c>
      <c r="G802" s="268" t="s">
        <v>183</v>
      </c>
      <c r="H802" s="269">
        <v>22.523</v>
      </c>
      <c r="I802" s="270"/>
      <c r="J802" s="271">
        <f>ROUND(I802*H802,2)</f>
        <v>0</v>
      </c>
      <c r="K802" s="267" t="s">
        <v>184</v>
      </c>
      <c r="L802" s="272"/>
      <c r="M802" s="273" t="s">
        <v>19</v>
      </c>
      <c r="N802" s="274" t="s">
        <v>42</v>
      </c>
      <c r="O802" s="86"/>
      <c r="P802" s="223">
        <f>O802*H802</f>
        <v>0</v>
      </c>
      <c r="Q802" s="223">
        <v>0.00050000000000000001</v>
      </c>
      <c r="R802" s="223">
        <f>Q802*H802</f>
        <v>0.011261500000000001</v>
      </c>
      <c r="S802" s="223">
        <v>0</v>
      </c>
      <c r="T802" s="224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25" t="s">
        <v>367</v>
      </c>
      <c r="AT802" s="225" t="s">
        <v>430</v>
      </c>
      <c r="AU802" s="225" t="s">
        <v>81</v>
      </c>
      <c r="AY802" s="19" t="s">
        <v>178</v>
      </c>
      <c r="BE802" s="226">
        <f>IF(N802="základní",J802,0)</f>
        <v>0</v>
      </c>
      <c r="BF802" s="226">
        <f>IF(N802="snížená",J802,0)</f>
        <v>0</v>
      </c>
      <c r="BG802" s="226">
        <f>IF(N802="zákl. přenesená",J802,0)</f>
        <v>0</v>
      </c>
      <c r="BH802" s="226">
        <f>IF(N802="sníž. přenesená",J802,0)</f>
        <v>0</v>
      </c>
      <c r="BI802" s="226">
        <f>IF(N802="nulová",J802,0)</f>
        <v>0</v>
      </c>
      <c r="BJ802" s="19" t="s">
        <v>79</v>
      </c>
      <c r="BK802" s="226">
        <f>ROUND(I802*H802,2)</f>
        <v>0</v>
      </c>
      <c r="BL802" s="19" t="s">
        <v>272</v>
      </c>
      <c r="BM802" s="225" t="s">
        <v>1319</v>
      </c>
    </row>
    <row r="803" s="13" customFormat="1">
      <c r="A803" s="13"/>
      <c r="B803" s="232"/>
      <c r="C803" s="233"/>
      <c r="D803" s="234" t="s">
        <v>189</v>
      </c>
      <c r="E803" s="233"/>
      <c r="F803" s="236" t="s">
        <v>1320</v>
      </c>
      <c r="G803" s="233"/>
      <c r="H803" s="237">
        <v>22.523</v>
      </c>
      <c r="I803" s="238"/>
      <c r="J803" s="233"/>
      <c r="K803" s="233"/>
      <c r="L803" s="239"/>
      <c r="M803" s="240"/>
      <c r="N803" s="241"/>
      <c r="O803" s="241"/>
      <c r="P803" s="241"/>
      <c r="Q803" s="241"/>
      <c r="R803" s="241"/>
      <c r="S803" s="241"/>
      <c r="T803" s="24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3" t="s">
        <v>189</v>
      </c>
      <c r="AU803" s="243" t="s">
        <v>81</v>
      </c>
      <c r="AV803" s="13" t="s">
        <v>81</v>
      </c>
      <c r="AW803" s="13" t="s">
        <v>4</v>
      </c>
      <c r="AX803" s="13" t="s">
        <v>79</v>
      </c>
      <c r="AY803" s="243" t="s">
        <v>178</v>
      </c>
    </row>
    <row r="804" s="2" customFormat="1" ht="16.5" customHeight="1">
      <c r="A804" s="40"/>
      <c r="B804" s="41"/>
      <c r="C804" s="214" t="s">
        <v>1321</v>
      </c>
      <c r="D804" s="214" t="s">
        <v>180</v>
      </c>
      <c r="E804" s="215" t="s">
        <v>1322</v>
      </c>
      <c r="F804" s="216" t="s">
        <v>1323</v>
      </c>
      <c r="G804" s="217" t="s">
        <v>275</v>
      </c>
      <c r="H804" s="218">
        <v>0.80000000000000004</v>
      </c>
      <c r="I804" s="219"/>
      <c r="J804" s="220">
        <f>ROUND(I804*H804,2)</f>
        <v>0</v>
      </c>
      <c r="K804" s="216" t="s">
        <v>184</v>
      </c>
      <c r="L804" s="46"/>
      <c r="M804" s="221" t="s">
        <v>19</v>
      </c>
      <c r="N804" s="222" t="s">
        <v>42</v>
      </c>
      <c r="O804" s="86"/>
      <c r="P804" s="223">
        <f>O804*H804</f>
        <v>0</v>
      </c>
      <c r="Q804" s="223">
        <v>0.00040000000000000002</v>
      </c>
      <c r="R804" s="223">
        <f>Q804*H804</f>
        <v>0.00032000000000000003</v>
      </c>
      <c r="S804" s="223">
        <v>0</v>
      </c>
      <c r="T804" s="224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25" t="s">
        <v>272</v>
      </c>
      <c r="AT804" s="225" t="s">
        <v>180</v>
      </c>
      <c r="AU804" s="225" t="s">
        <v>81</v>
      </c>
      <c r="AY804" s="19" t="s">
        <v>178</v>
      </c>
      <c r="BE804" s="226">
        <f>IF(N804="základní",J804,0)</f>
        <v>0</v>
      </c>
      <c r="BF804" s="226">
        <f>IF(N804="snížená",J804,0)</f>
        <v>0</v>
      </c>
      <c r="BG804" s="226">
        <f>IF(N804="zákl. přenesená",J804,0)</f>
        <v>0</v>
      </c>
      <c r="BH804" s="226">
        <f>IF(N804="sníž. přenesená",J804,0)</f>
        <v>0</v>
      </c>
      <c r="BI804" s="226">
        <f>IF(N804="nulová",J804,0)</f>
        <v>0</v>
      </c>
      <c r="BJ804" s="19" t="s">
        <v>79</v>
      </c>
      <c r="BK804" s="226">
        <f>ROUND(I804*H804,2)</f>
        <v>0</v>
      </c>
      <c r="BL804" s="19" t="s">
        <v>272</v>
      </c>
      <c r="BM804" s="225" t="s">
        <v>1324</v>
      </c>
    </row>
    <row r="805" s="2" customFormat="1">
      <c r="A805" s="40"/>
      <c r="B805" s="41"/>
      <c r="C805" s="42"/>
      <c r="D805" s="227" t="s">
        <v>187</v>
      </c>
      <c r="E805" s="42"/>
      <c r="F805" s="228" t="s">
        <v>1325</v>
      </c>
      <c r="G805" s="42"/>
      <c r="H805" s="42"/>
      <c r="I805" s="229"/>
      <c r="J805" s="42"/>
      <c r="K805" s="42"/>
      <c r="L805" s="46"/>
      <c r="M805" s="230"/>
      <c r="N805" s="231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187</v>
      </c>
      <c r="AU805" s="19" t="s">
        <v>81</v>
      </c>
    </row>
    <row r="806" s="13" customFormat="1">
      <c r="A806" s="13"/>
      <c r="B806" s="232"/>
      <c r="C806" s="233"/>
      <c r="D806" s="234" t="s">
        <v>189</v>
      </c>
      <c r="E806" s="235" t="s">
        <v>19</v>
      </c>
      <c r="F806" s="236" t="s">
        <v>1326</v>
      </c>
      <c r="G806" s="233"/>
      <c r="H806" s="237">
        <v>0.80000000000000004</v>
      </c>
      <c r="I806" s="238"/>
      <c r="J806" s="233"/>
      <c r="K806" s="233"/>
      <c r="L806" s="239"/>
      <c r="M806" s="240"/>
      <c r="N806" s="241"/>
      <c r="O806" s="241"/>
      <c r="P806" s="241"/>
      <c r="Q806" s="241"/>
      <c r="R806" s="241"/>
      <c r="S806" s="241"/>
      <c r="T806" s="24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3" t="s">
        <v>189</v>
      </c>
      <c r="AU806" s="243" t="s">
        <v>81</v>
      </c>
      <c r="AV806" s="13" t="s">
        <v>81</v>
      </c>
      <c r="AW806" s="13" t="s">
        <v>33</v>
      </c>
      <c r="AX806" s="13" t="s">
        <v>79</v>
      </c>
      <c r="AY806" s="243" t="s">
        <v>178</v>
      </c>
    </row>
    <row r="807" s="2" customFormat="1" ht="24.15" customHeight="1">
      <c r="A807" s="40"/>
      <c r="B807" s="41"/>
      <c r="C807" s="265" t="s">
        <v>1327</v>
      </c>
      <c r="D807" s="265" t="s">
        <v>430</v>
      </c>
      <c r="E807" s="266" t="s">
        <v>1254</v>
      </c>
      <c r="F807" s="267" t="s">
        <v>1255</v>
      </c>
      <c r="G807" s="268" t="s">
        <v>183</v>
      </c>
      <c r="H807" s="269">
        <v>0.88</v>
      </c>
      <c r="I807" s="270"/>
      <c r="J807" s="271">
        <f>ROUND(I807*H807,2)</f>
        <v>0</v>
      </c>
      <c r="K807" s="267" t="s">
        <v>184</v>
      </c>
      <c r="L807" s="272"/>
      <c r="M807" s="273" t="s">
        <v>19</v>
      </c>
      <c r="N807" s="274" t="s">
        <v>42</v>
      </c>
      <c r="O807" s="86"/>
      <c r="P807" s="223">
        <f>O807*H807</f>
        <v>0</v>
      </c>
      <c r="Q807" s="223">
        <v>0.0053</v>
      </c>
      <c r="R807" s="223">
        <f>Q807*H807</f>
        <v>0.0046639999999999997</v>
      </c>
      <c r="S807" s="223">
        <v>0</v>
      </c>
      <c r="T807" s="224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25" t="s">
        <v>367</v>
      </c>
      <c r="AT807" s="225" t="s">
        <v>430</v>
      </c>
      <c r="AU807" s="225" t="s">
        <v>81</v>
      </c>
      <c r="AY807" s="19" t="s">
        <v>178</v>
      </c>
      <c r="BE807" s="226">
        <f>IF(N807="základní",J807,0)</f>
        <v>0</v>
      </c>
      <c r="BF807" s="226">
        <f>IF(N807="snížená",J807,0)</f>
        <v>0</v>
      </c>
      <c r="BG807" s="226">
        <f>IF(N807="zákl. přenesená",J807,0)</f>
        <v>0</v>
      </c>
      <c r="BH807" s="226">
        <f>IF(N807="sníž. přenesená",J807,0)</f>
        <v>0</v>
      </c>
      <c r="BI807" s="226">
        <f>IF(N807="nulová",J807,0)</f>
        <v>0</v>
      </c>
      <c r="BJ807" s="19" t="s">
        <v>79</v>
      </c>
      <c r="BK807" s="226">
        <f>ROUND(I807*H807,2)</f>
        <v>0</v>
      </c>
      <c r="BL807" s="19" t="s">
        <v>272</v>
      </c>
      <c r="BM807" s="225" t="s">
        <v>1328</v>
      </c>
    </row>
    <row r="808" s="13" customFormat="1">
      <c r="A808" s="13"/>
      <c r="B808" s="232"/>
      <c r="C808" s="233"/>
      <c r="D808" s="234" t="s">
        <v>189</v>
      </c>
      <c r="E808" s="233"/>
      <c r="F808" s="236" t="s">
        <v>1329</v>
      </c>
      <c r="G808" s="233"/>
      <c r="H808" s="237">
        <v>0.88</v>
      </c>
      <c r="I808" s="238"/>
      <c r="J808" s="233"/>
      <c r="K808" s="233"/>
      <c r="L808" s="239"/>
      <c r="M808" s="240"/>
      <c r="N808" s="241"/>
      <c r="O808" s="241"/>
      <c r="P808" s="241"/>
      <c r="Q808" s="241"/>
      <c r="R808" s="241"/>
      <c r="S808" s="241"/>
      <c r="T808" s="242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3" t="s">
        <v>189</v>
      </c>
      <c r="AU808" s="243" t="s">
        <v>81</v>
      </c>
      <c r="AV808" s="13" t="s">
        <v>81</v>
      </c>
      <c r="AW808" s="13" t="s">
        <v>4</v>
      </c>
      <c r="AX808" s="13" t="s">
        <v>79</v>
      </c>
      <c r="AY808" s="243" t="s">
        <v>178</v>
      </c>
    </row>
    <row r="809" s="2" customFormat="1" ht="24.15" customHeight="1">
      <c r="A809" s="40"/>
      <c r="B809" s="41"/>
      <c r="C809" s="214" t="s">
        <v>1330</v>
      </c>
      <c r="D809" s="214" t="s">
        <v>180</v>
      </c>
      <c r="E809" s="215" t="s">
        <v>1331</v>
      </c>
      <c r="F809" s="216" t="s">
        <v>1332</v>
      </c>
      <c r="G809" s="217" t="s">
        <v>1333</v>
      </c>
      <c r="H809" s="275"/>
      <c r="I809" s="219"/>
      <c r="J809" s="220">
        <f>ROUND(I809*H809,2)</f>
        <v>0</v>
      </c>
      <c r="K809" s="216" t="s">
        <v>184</v>
      </c>
      <c r="L809" s="46"/>
      <c r="M809" s="221" t="s">
        <v>19</v>
      </c>
      <c r="N809" s="222" t="s">
        <v>42</v>
      </c>
      <c r="O809" s="86"/>
      <c r="P809" s="223">
        <f>O809*H809</f>
        <v>0</v>
      </c>
      <c r="Q809" s="223">
        <v>0</v>
      </c>
      <c r="R809" s="223">
        <f>Q809*H809</f>
        <v>0</v>
      </c>
      <c r="S809" s="223">
        <v>0</v>
      </c>
      <c r="T809" s="224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25" t="s">
        <v>272</v>
      </c>
      <c r="AT809" s="225" t="s">
        <v>180</v>
      </c>
      <c r="AU809" s="225" t="s">
        <v>81</v>
      </c>
      <c r="AY809" s="19" t="s">
        <v>178</v>
      </c>
      <c r="BE809" s="226">
        <f>IF(N809="základní",J809,0)</f>
        <v>0</v>
      </c>
      <c r="BF809" s="226">
        <f>IF(N809="snížená",J809,0)</f>
        <v>0</v>
      </c>
      <c r="BG809" s="226">
        <f>IF(N809="zákl. přenesená",J809,0)</f>
        <v>0</v>
      </c>
      <c r="BH809" s="226">
        <f>IF(N809="sníž. přenesená",J809,0)</f>
        <v>0</v>
      </c>
      <c r="BI809" s="226">
        <f>IF(N809="nulová",J809,0)</f>
        <v>0</v>
      </c>
      <c r="BJ809" s="19" t="s">
        <v>79</v>
      </c>
      <c r="BK809" s="226">
        <f>ROUND(I809*H809,2)</f>
        <v>0</v>
      </c>
      <c r="BL809" s="19" t="s">
        <v>272</v>
      </c>
      <c r="BM809" s="225" t="s">
        <v>1334</v>
      </c>
    </row>
    <row r="810" s="2" customFormat="1">
      <c r="A810" s="40"/>
      <c r="B810" s="41"/>
      <c r="C810" s="42"/>
      <c r="D810" s="227" t="s">
        <v>187</v>
      </c>
      <c r="E810" s="42"/>
      <c r="F810" s="228" t="s">
        <v>1335</v>
      </c>
      <c r="G810" s="42"/>
      <c r="H810" s="42"/>
      <c r="I810" s="229"/>
      <c r="J810" s="42"/>
      <c r="K810" s="42"/>
      <c r="L810" s="46"/>
      <c r="M810" s="230"/>
      <c r="N810" s="231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187</v>
      </c>
      <c r="AU810" s="19" t="s">
        <v>81</v>
      </c>
    </row>
    <row r="811" s="12" customFormat="1" ht="22.8" customHeight="1">
      <c r="A811" s="12"/>
      <c r="B811" s="198"/>
      <c r="C811" s="199"/>
      <c r="D811" s="200" t="s">
        <v>70</v>
      </c>
      <c r="E811" s="212" t="s">
        <v>1336</v>
      </c>
      <c r="F811" s="212" t="s">
        <v>1337</v>
      </c>
      <c r="G811" s="199"/>
      <c r="H811" s="199"/>
      <c r="I811" s="202"/>
      <c r="J811" s="213">
        <f>BK811</f>
        <v>0</v>
      </c>
      <c r="K811" s="199"/>
      <c r="L811" s="204"/>
      <c r="M811" s="205"/>
      <c r="N811" s="206"/>
      <c r="O811" s="206"/>
      <c r="P811" s="207">
        <f>SUM(P812:P884)</f>
        <v>0</v>
      </c>
      <c r="Q811" s="206"/>
      <c r="R811" s="207">
        <f>SUM(R812:R884)</f>
        <v>3.9523906800000006</v>
      </c>
      <c r="S811" s="206"/>
      <c r="T811" s="208">
        <f>SUM(T812:T884)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209" t="s">
        <v>81</v>
      </c>
      <c r="AT811" s="210" t="s">
        <v>70</v>
      </c>
      <c r="AU811" s="210" t="s">
        <v>79</v>
      </c>
      <c r="AY811" s="209" t="s">
        <v>178</v>
      </c>
      <c r="BK811" s="211">
        <f>SUM(BK812:BK884)</f>
        <v>0</v>
      </c>
    </row>
    <row r="812" s="2" customFormat="1" ht="24.15" customHeight="1">
      <c r="A812" s="40"/>
      <c r="B812" s="41"/>
      <c r="C812" s="214" t="s">
        <v>1338</v>
      </c>
      <c r="D812" s="214" t="s">
        <v>180</v>
      </c>
      <c r="E812" s="215" t="s">
        <v>1339</v>
      </c>
      <c r="F812" s="216" t="s">
        <v>1340</v>
      </c>
      <c r="G812" s="217" t="s">
        <v>183</v>
      </c>
      <c r="H812" s="218">
        <v>349.06200000000001</v>
      </c>
      <c r="I812" s="219"/>
      <c r="J812" s="220">
        <f>ROUND(I812*H812,2)</f>
        <v>0</v>
      </c>
      <c r="K812" s="216" t="s">
        <v>184</v>
      </c>
      <c r="L812" s="46"/>
      <c r="M812" s="221" t="s">
        <v>19</v>
      </c>
      <c r="N812" s="222" t="s">
        <v>42</v>
      </c>
      <c r="O812" s="86"/>
      <c r="P812" s="223">
        <f>O812*H812</f>
        <v>0</v>
      </c>
      <c r="Q812" s="223">
        <v>0</v>
      </c>
      <c r="R812" s="223">
        <f>Q812*H812</f>
        <v>0</v>
      </c>
      <c r="S812" s="223">
        <v>0</v>
      </c>
      <c r="T812" s="224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25" t="s">
        <v>272</v>
      </c>
      <c r="AT812" s="225" t="s">
        <v>180</v>
      </c>
      <c r="AU812" s="225" t="s">
        <v>81</v>
      </c>
      <c r="AY812" s="19" t="s">
        <v>178</v>
      </c>
      <c r="BE812" s="226">
        <f>IF(N812="základní",J812,0)</f>
        <v>0</v>
      </c>
      <c r="BF812" s="226">
        <f>IF(N812="snížená",J812,0)</f>
        <v>0</v>
      </c>
      <c r="BG812" s="226">
        <f>IF(N812="zákl. přenesená",J812,0)</f>
        <v>0</v>
      </c>
      <c r="BH812" s="226">
        <f>IF(N812="sníž. přenesená",J812,0)</f>
        <v>0</v>
      </c>
      <c r="BI812" s="226">
        <f>IF(N812="nulová",J812,0)</f>
        <v>0</v>
      </c>
      <c r="BJ812" s="19" t="s">
        <v>79</v>
      </c>
      <c r="BK812" s="226">
        <f>ROUND(I812*H812,2)</f>
        <v>0</v>
      </c>
      <c r="BL812" s="19" t="s">
        <v>272</v>
      </c>
      <c r="BM812" s="225" t="s">
        <v>1341</v>
      </c>
    </row>
    <row r="813" s="2" customFormat="1">
      <c r="A813" s="40"/>
      <c r="B813" s="41"/>
      <c r="C813" s="42"/>
      <c r="D813" s="227" t="s">
        <v>187</v>
      </c>
      <c r="E813" s="42"/>
      <c r="F813" s="228" t="s">
        <v>1342</v>
      </c>
      <c r="G813" s="42"/>
      <c r="H813" s="42"/>
      <c r="I813" s="229"/>
      <c r="J813" s="42"/>
      <c r="K813" s="42"/>
      <c r="L813" s="46"/>
      <c r="M813" s="230"/>
      <c r="N813" s="231"/>
      <c r="O813" s="86"/>
      <c r="P813" s="86"/>
      <c r="Q813" s="86"/>
      <c r="R813" s="86"/>
      <c r="S813" s="86"/>
      <c r="T813" s="87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T813" s="19" t="s">
        <v>187</v>
      </c>
      <c r="AU813" s="19" t="s">
        <v>81</v>
      </c>
    </row>
    <row r="814" s="13" customFormat="1">
      <c r="A814" s="13"/>
      <c r="B814" s="232"/>
      <c r="C814" s="233"/>
      <c r="D814" s="234" t="s">
        <v>189</v>
      </c>
      <c r="E814" s="235" t="s">
        <v>19</v>
      </c>
      <c r="F814" s="236" t="s">
        <v>1343</v>
      </c>
      <c r="G814" s="233"/>
      <c r="H814" s="237">
        <v>269.60000000000002</v>
      </c>
      <c r="I814" s="238"/>
      <c r="J814" s="233"/>
      <c r="K814" s="233"/>
      <c r="L814" s="239"/>
      <c r="M814" s="240"/>
      <c r="N814" s="241"/>
      <c r="O814" s="241"/>
      <c r="P814" s="241"/>
      <c r="Q814" s="241"/>
      <c r="R814" s="241"/>
      <c r="S814" s="241"/>
      <c r="T814" s="24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3" t="s">
        <v>189</v>
      </c>
      <c r="AU814" s="243" t="s">
        <v>81</v>
      </c>
      <c r="AV814" s="13" t="s">
        <v>81</v>
      </c>
      <c r="AW814" s="13" t="s">
        <v>33</v>
      </c>
      <c r="AX814" s="13" t="s">
        <v>71</v>
      </c>
      <c r="AY814" s="243" t="s">
        <v>178</v>
      </c>
    </row>
    <row r="815" s="13" customFormat="1">
      <c r="A815" s="13"/>
      <c r="B815" s="232"/>
      <c r="C815" s="233"/>
      <c r="D815" s="234" t="s">
        <v>189</v>
      </c>
      <c r="E815" s="235" t="s">
        <v>19</v>
      </c>
      <c r="F815" s="236" t="s">
        <v>1344</v>
      </c>
      <c r="G815" s="233"/>
      <c r="H815" s="237">
        <v>44.368000000000002</v>
      </c>
      <c r="I815" s="238"/>
      <c r="J815" s="233"/>
      <c r="K815" s="233"/>
      <c r="L815" s="239"/>
      <c r="M815" s="240"/>
      <c r="N815" s="241"/>
      <c r="O815" s="241"/>
      <c r="P815" s="241"/>
      <c r="Q815" s="241"/>
      <c r="R815" s="241"/>
      <c r="S815" s="241"/>
      <c r="T815" s="24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3" t="s">
        <v>189</v>
      </c>
      <c r="AU815" s="243" t="s">
        <v>81</v>
      </c>
      <c r="AV815" s="13" t="s">
        <v>81</v>
      </c>
      <c r="AW815" s="13" t="s">
        <v>33</v>
      </c>
      <c r="AX815" s="13" t="s">
        <v>71</v>
      </c>
      <c r="AY815" s="243" t="s">
        <v>178</v>
      </c>
    </row>
    <row r="816" s="13" customFormat="1">
      <c r="A816" s="13"/>
      <c r="B816" s="232"/>
      <c r="C816" s="233"/>
      <c r="D816" s="234" t="s">
        <v>189</v>
      </c>
      <c r="E816" s="235" t="s">
        <v>19</v>
      </c>
      <c r="F816" s="236" t="s">
        <v>1345</v>
      </c>
      <c r="G816" s="233"/>
      <c r="H816" s="237">
        <v>32</v>
      </c>
      <c r="I816" s="238"/>
      <c r="J816" s="233"/>
      <c r="K816" s="233"/>
      <c r="L816" s="239"/>
      <c r="M816" s="240"/>
      <c r="N816" s="241"/>
      <c r="O816" s="241"/>
      <c r="P816" s="241"/>
      <c r="Q816" s="241"/>
      <c r="R816" s="241"/>
      <c r="S816" s="241"/>
      <c r="T816" s="24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3" t="s">
        <v>189</v>
      </c>
      <c r="AU816" s="243" t="s">
        <v>81</v>
      </c>
      <c r="AV816" s="13" t="s">
        <v>81</v>
      </c>
      <c r="AW816" s="13" t="s">
        <v>33</v>
      </c>
      <c r="AX816" s="13" t="s">
        <v>71</v>
      </c>
      <c r="AY816" s="243" t="s">
        <v>178</v>
      </c>
    </row>
    <row r="817" s="13" customFormat="1">
      <c r="A817" s="13"/>
      <c r="B817" s="232"/>
      <c r="C817" s="233"/>
      <c r="D817" s="234" t="s">
        <v>189</v>
      </c>
      <c r="E817" s="235" t="s">
        <v>19</v>
      </c>
      <c r="F817" s="236" t="s">
        <v>1346</v>
      </c>
      <c r="G817" s="233"/>
      <c r="H817" s="237">
        <v>3.0939999999999999</v>
      </c>
      <c r="I817" s="238"/>
      <c r="J817" s="233"/>
      <c r="K817" s="233"/>
      <c r="L817" s="239"/>
      <c r="M817" s="240"/>
      <c r="N817" s="241"/>
      <c r="O817" s="241"/>
      <c r="P817" s="241"/>
      <c r="Q817" s="241"/>
      <c r="R817" s="241"/>
      <c r="S817" s="241"/>
      <c r="T817" s="24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3" t="s">
        <v>189</v>
      </c>
      <c r="AU817" s="243" t="s">
        <v>81</v>
      </c>
      <c r="AV817" s="13" t="s">
        <v>81</v>
      </c>
      <c r="AW817" s="13" t="s">
        <v>33</v>
      </c>
      <c r="AX817" s="13" t="s">
        <v>71</v>
      </c>
      <c r="AY817" s="243" t="s">
        <v>178</v>
      </c>
    </row>
    <row r="818" s="14" customFormat="1">
      <c r="A818" s="14"/>
      <c r="B818" s="244"/>
      <c r="C818" s="245"/>
      <c r="D818" s="234" t="s">
        <v>189</v>
      </c>
      <c r="E818" s="246" t="s">
        <v>19</v>
      </c>
      <c r="F818" s="247" t="s">
        <v>214</v>
      </c>
      <c r="G818" s="245"/>
      <c r="H818" s="248">
        <v>349.06200000000001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189</v>
      </c>
      <c r="AU818" s="254" t="s">
        <v>81</v>
      </c>
      <c r="AV818" s="14" t="s">
        <v>185</v>
      </c>
      <c r="AW818" s="14" t="s">
        <v>33</v>
      </c>
      <c r="AX818" s="14" t="s">
        <v>79</v>
      </c>
      <c r="AY818" s="254" t="s">
        <v>178</v>
      </c>
    </row>
    <row r="819" s="2" customFormat="1" ht="16.5" customHeight="1">
      <c r="A819" s="40"/>
      <c r="B819" s="41"/>
      <c r="C819" s="265" t="s">
        <v>1347</v>
      </c>
      <c r="D819" s="265" t="s">
        <v>430</v>
      </c>
      <c r="E819" s="266" t="s">
        <v>1227</v>
      </c>
      <c r="F819" s="267" t="s">
        <v>1228</v>
      </c>
      <c r="G819" s="268" t="s">
        <v>251</v>
      </c>
      <c r="H819" s="269">
        <v>0.112</v>
      </c>
      <c r="I819" s="270"/>
      <c r="J819" s="271">
        <f>ROUND(I819*H819,2)</f>
        <v>0</v>
      </c>
      <c r="K819" s="267" t="s">
        <v>184</v>
      </c>
      <c r="L819" s="272"/>
      <c r="M819" s="273" t="s">
        <v>19</v>
      </c>
      <c r="N819" s="274" t="s">
        <v>42</v>
      </c>
      <c r="O819" s="86"/>
      <c r="P819" s="223">
        <f>O819*H819</f>
        <v>0</v>
      </c>
      <c r="Q819" s="223">
        <v>1</v>
      </c>
      <c r="R819" s="223">
        <f>Q819*H819</f>
        <v>0.112</v>
      </c>
      <c r="S819" s="223">
        <v>0</v>
      </c>
      <c r="T819" s="224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25" t="s">
        <v>367</v>
      </c>
      <c r="AT819" s="225" t="s">
        <v>430</v>
      </c>
      <c r="AU819" s="225" t="s">
        <v>81</v>
      </c>
      <c r="AY819" s="19" t="s">
        <v>178</v>
      </c>
      <c r="BE819" s="226">
        <f>IF(N819="základní",J819,0)</f>
        <v>0</v>
      </c>
      <c r="BF819" s="226">
        <f>IF(N819="snížená",J819,0)</f>
        <v>0</v>
      </c>
      <c r="BG819" s="226">
        <f>IF(N819="zákl. přenesená",J819,0)</f>
        <v>0</v>
      </c>
      <c r="BH819" s="226">
        <f>IF(N819="sníž. přenesená",J819,0)</f>
        <v>0</v>
      </c>
      <c r="BI819" s="226">
        <f>IF(N819="nulová",J819,0)</f>
        <v>0</v>
      </c>
      <c r="BJ819" s="19" t="s">
        <v>79</v>
      </c>
      <c r="BK819" s="226">
        <f>ROUND(I819*H819,2)</f>
        <v>0</v>
      </c>
      <c r="BL819" s="19" t="s">
        <v>272</v>
      </c>
      <c r="BM819" s="225" t="s">
        <v>1348</v>
      </c>
    </row>
    <row r="820" s="13" customFormat="1">
      <c r="A820" s="13"/>
      <c r="B820" s="232"/>
      <c r="C820" s="233"/>
      <c r="D820" s="234" t="s">
        <v>189</v>
      </c>
      <c r="E820" s="233"/>
      <c r="F820" s="236" t="s">
        <v>1349</v>
      </c>
      <c r="G820" s="233"/>
      <c r="H820" s="237">
        <v>0.112</v>
      </c>
      <c r="I820" s="238"/>
      <c r="J820" s="233"/>
      <c r="K820" s="233"/>
      <c r="L820" s="239"/>
      <c r="M820" s="240"/>
      <c r="N820" s="241"/>
      <c r="O820" s="241"/>
      <c r="P820" s="241"/>
      <c r="Q820" s="241"/>
      <c r="R820" s="241"/>
      <c r="S820" s="241"/>
      <c r="T820" s="24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3" t="s">
        <v>189</v>
      </c>
      <c r="AU820" s="243" t="s">
        <v>81</v>
      </c>
      <c r="AV820" s="13" t="s">
        <v>81</v>
      </c>
      <c r="AW820" s="13" t="s">
        <v>4</v>
      </c>
      <c r="AX820" s="13" t="s">
        <v>79</v>
      </c>
      <c r="AY820" s="243" t="s">
        <v>178</v>
      </c>
    </row>
    <row r="821" s="2" customFormat="1" ht="16.5" customHeight="1">
      <c r="A821" s="40"/>
      <c r="B821" s="41"/>
      <c r="C821" s="214" t="s">
        <v>1350</v>
      </c>
      <c r="D821" s="214" t="s">
        <v>180</v>
      </c>
      <c r="E821" s="215" t="s">
        <v>1351</v>
      </c>
      <c r="F821" s="216" t="s">
        <v>1352</v>
      </c>
      <c r="G821" s="217" t="s">
        <v>183</v>
      </c>
      <c r="H821" s="218">
        <v>326.368</v>
      </c>
      <c r="I821" s="219"/>
      <c r="J821" s="220">
        <f>ROUND(I821*H821,2)</f>
        <v>0</v>
      </c>
      <c r="K821" s="216" t="s">
        <v>184</v>
      </c>
      <c r="L821" s="46"/>
      <c r="M821" s="221" t="s">
        <v>19</v>
      </c>
      <c r="N821" s="222" t="s">
        <v>42</v>
      </c>
      <c r="O821" s="86"/>
      <c r="P821" s="223">
        <f>O821*H821</f>
        <v>0</v>
      </c>
      <c r="Q821" s="223">
        <v>0.00088000000000000003</v>
      </c>
      <c r="R821" s="223">
        <f>Q821*H821</f>
        <v>0.28720383999999999</v>
      </c>
      <c r="S821" s="223">
        <v>0</v>
      </c>
      <c r="T821" s="224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25" t="s">
        <v>272</v>
      </c>
      <c r="AT821" s="225" t="s">
        <v>180</v>
      </c>
      <c r="AU821" s="225" t="s">
        <v>81</v>
      </c>
      <c r="AY821" s="19" t="s">
        <v>178</v>
      </c>
      <c r="BE821" s="226">
        <f>IF(N821="základní",J821,0)</f>
        <v>0</v>
      </c>
      <c r="BF821" s="226">
        <f>IF(N821="snížená",J821,0)</f>
        <v>0</v>
      </c>
      <c r="BG821" s="226">
        <f>IF(N821="zákl. přenesená",J821,0)</f>
        <v>0</v>
      </c>
      <c r="BH821" s="226">
        <f>IF(N821="sníž. přenesená",J821,0)</f>
        <v>0</v>
      </c>
      <c r="BI821" s="226">
        <f>IF(N821="nulová",J821,0)</f>
        <v>0</v>
      </c>
      <c r="BJ821" s="19" t="s">
        <v>79</v>
      </c>
      <c r="BK821" s="226">
        <f>ROUND(I821*H821,2)</f>
        <v>0</v>
      </c>
      <c r="BL821" s="19" t="s">
        <v>272</v>
      </c>
      <c r="BM821" s="225" t="s">
        <v>1353</v>
      </c>
    </row>
    <row r="822" s="2" customFormat="1">
      <c r="A822" s="40"/>
      <c r="B822" s="41"/>
      <c r="C822" s="42"/>
      <c r="D822" s="227" t="s">
        <v>187</v>
      </c>
      <c r="E822" s="42"/>
      <c r="F822" s="228" t="s">
        <v>1354</v>
      </c>
      <c r="G822" s="42"/>
      <c r="H822" s="42"/>
      <c r="I822" s="229"/>
      <c r="J822" s="42"/>
      <c r="K822" s="42"/>
      <c r="L822" s="46"/>
      <c r="M822" s="230"/>
      <c r="N822" s="231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9" t="s">
        <v>187</v>
      </c>
      <c r="AU822" s="19" t="s">
        <v>81</v>
      </c>
    </row>
    <row r="823" s="13" customFormat="1">
      <c r="A823" s="13"/>
      <c r="B823" s="232"/>
      <c r="C823" s="233"/>
      <c r="D823" s="234" t="s">
        <v>189</v>
      </c>
      <c r="E823" s="235" t="s">
        <v>19</v>
      </c>
      <c r="F823" s="236" t="s">
        <v>1355</v>
      </c>
      <c r="G823" s="233"/>
      <c r="H823" s="237">
        <v>282</v>
      </c>
      <c r="I823" s="238"/>
      <c r="J823" s="233"/>
      <c r="K823" s="233"/>
      <c r="L823" s="239"/>
      <c r="M823" s="240"/>
      <c r="N823" s="241"/>
      <c r="O823" s="241"/>
      <c r="P823" s="241"/>
      <c r="Q823" s="241"/>
      <c r="R823" s="241"/>
      <c r="S823" s="241"/>
      <c r="T823" s="242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3" t="s">
        <v>189</v>
      </c>
      <c r="AU823" s="243" t="s">
        <v>81</v>
      </c>
      <c r="AV823" s="13" t="s">
        <v>81</v>
      </c>
      <c r="AW823" s="13" t="s">
        <v>33</v>
      </c>
      <c r="AX823" s="13" t="s">
        <v>71</v>
      </c>
      <c r="AY823" s="243" t="s">
        <v>178</v>
      </c>
    </row>
    <row r="824" s="13" customFormat="1">
      <c r="A824" s="13"/>
      <c r="B824" s="232"/>
      <c r="C824" s="233"/>
      <c r="D824" s="234" t="s">
        <v>189</v>
      </c>
      <c r="E824" s="235" t="s">
        <v>19</v>
      </c>
      <c r="F824" s="236" t="s">
        <v>1344</v>
      </c>
      <c r="G824" s="233"/>
      <c r="H824" s="237">
        <v>44.368000000000002</v>
      </c>
      <c r="I824" s="238"/>
      <c r="J824" s="233"/>
      <c r="K824" s="233"/>
      <c r="L824" s="239"/>
      <c r="M824" s="240"/>
      <c r="N824" s="241"/>
      <c r="O824" s="241"/>
      <c r="P824" s="241"/>
      <c r="Q824" s="241"/>
      <c r="R824" s="241"/>
      <c r="S824" s="241"/>
      <c r="T824" s="24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3" t="s">
        <v>189</v>
      </c>
      <c r="AU824" s="243" t="s">
        <v>81</v>
      </c>
      <c r="AV824" s="13" t="s">
        <v>81</v>
      </c>
      <c r="AW824" s="13" t="s">
        <v>33</v>
      </c>
      <c r="AX824" s="13" t="s">
        <v>71</v>
      </c>
      <c r="AY824" s="243" t="s">
        <v>178</v>
      </c>
    </row>
    <row r="825" s="14" customFormat="1">
      <c r="A825" s="14"/>
      <c r="B825" s="244"/>
      <c r="C825" s="245"/>
      <c r="D825" s="234" t="s">
        <v>189</v>
      </c>
      <c r="E825" s="246" t="s">
        <v>19</v>
      </c>
      <c r="F825" s="247" t="s">
        <v>214</v>
      </c>
      <c r="G825" s="245"/>
      <c r="H825" s="248">
        <v>326.368</v>
      </c>
      <c r="I825" s="249"/>
      <c r="J825" s="245"/>
      <c r="K825" s="245"/>
      <c r="L825" s="250"/>
      <c r="M825" s="251"/>
      <c r="N825" s="252"/>
      <c r="O825" s="252"/>
      <c r="P825" s="252"/>
      <c r="Q825" s="252"/>
      <c r="R825" s="252"/>
      <c r="S825" s="252"/>
      <c r="T825" s="25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4" t="s">
        <v>189</v>
      </c>
      <c r="AU825" s="254" t="s">
        <v>81</v>
      </c>
      <c r="AV825" s="14" t="s">
        <v>185</v>
      </c>
      <c r="AW825" s="14" t="s">
        <v>33</v>
      </c>
      <c r="AX825" s="14" t="s">
        <v>79</v>
      </c>
      <c r="AY825" s="254" t="s">
        <v>178</v>
      </c>
    </row>
    <row r="826" s="2" customFormat="1" ht="24.15" customHeight="1">
      <c r="A826" s="40"/>
      <c r="B826" s="41"/>
      <c r="C826" s="265" t="s">
        <v>1356</v>
      </c>
      <c r="D826" s="265" t="s">
        <v>430</v>
      </c>
      <c r="E826" s="266" t="s">
        <v>1247</v>
      </c>
      <c r="F826" s="267" t="s">
        <v>1248</v>
      </c>
      <c r="G826" s="268" t="s">
        <v>183</v>
      </c>
      <c r="H826" s="269">
        <v>380.382</v>
      </c>
      <c r="I826" s="270"/>
      <c r="J826" s="271">
        <f>ROUND(I826*H826,2)</f>
        <v>0</v>
      </c>
      <c r="K826" s="267" t="s">
        <v>184</v>
      </c>
      <c r="L826" s="272"/>
      <c r="M826" s="273" t="s">
        <v>19</v>
      </c>
      <c r="N826" s="274" t="s">
        <v>42</v>
      </c>
      <c r="O826" s="86"/>
      <c r="P826" s="223">
        <f>O826*H826</f>
        <v>0</v>
      </c>
      <c r="Q826" s="223">
        <v>0.0047000000000000002</v>
      </c>
      <c r="R826" s="223">
        <f>Q826*H826</f>
        <v>1.7877954</v>
      </c>
      <c r="S826" s="223">
        <v>0</v>
      </c>
      <c r="T826" s="224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25" t="s">
        <v>367</v>
      </c>
      <c r="AT826" s="225" t="s">
        <v>430</v>
      </c>
      <c r="AU826" s="225" t="s">
        <v>81</v>
      </c>
      <c r="AY826" s="19" t="s">
        <v>178</v>
      </c>
      <c r="BE826" s="226">
        <f>IF(N826="základní",J826,0)</f>
        <v>0</v>
      </c>
      <c r="BF826" s="226">
        <f>IF(N826="snížená",J826,0)</f>
        <v>0</v>
      </c>
      <c r="BG826" s="226">
        <f>IF(N826="zákl. přenesená",J826,0)</f>
        <v>0</v>
      </c>
      <c r="BH826" s="226">
        <f>IF(N826="sníž. přenesená",J826,0)</f>
        <v>0</v>
      </c>
      <c r="BI826" s="226">
        <f>IF(N826="nulová",J826,0)</f>
        <v>0</v>
      </c>
      <c r="BJ826" s="19" t="s">
        <v>79</v>
      </c>
      <c r="BK826" s="226">
        <f>ROUND(I826*H826,2)</f>
        <v>0</v>
      </c>
      <c r="BL826" s="19" t="s">
        <v>272</v>
      </c>
      <c r="BM826" s="225" t="s">
        <v>1357</v>
      </c>
    </row>
    <row r="827" s="13" customFormat="1">
      <c r="A827" s="13"/>
      <c r="B827" s="232"/>
      <c r="C827" s="233"/>
      <c r="D827" s="234" t="s">
        <v>189</v>
      </c>
      <c r="E827" s="233"/>
      <c r="F827" s="236" t="s">
        <v>1358</v>
      </c>
      <c r="G827" s="233"/>
      <c r="H827" s="237">
        <v>380.382</v>
      </c>
      <c r="I827" s="238"/>
      <c r="J827" s="233"/>
      <c r="K827" s="233"/>
      <c r="L827" s="239"/>
      <c r="M827" s="240"/>
      <c r="N827" s="241"/>
      <c r="O827" s="241"/>
      <c r="P827" s="241"/>
      <c r="Q827" s="241"/>
      <c r="R827" s="241"/>
      <c r="S827" s="241"/>
      <c r="T827" s="24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3" t="s">
        <v>189</v>
      </c>
      <c r="AU827" s="243" t="s">
        <v>81</v>
      </c>
      <c r="AV827" s="13" t="s">
        <v>81</v>
      </c>
      <c r="AW827" s="13" t="s">
        <v>4</v>
      </c>
      <c r="AX827" s="13" t="s">
        <v>79</v>
      </c>
      <c r="AY827" s="243" t="s">
        <v>178</v>
      </c>
    </row>
    <row r="828" s="2" customFormat="1" ht="33" customHeight="1">
      <c r="A828" s="40"/>
      <c r="B828" s="41"/>
      <c r="C828" s="214" t="s">
        <v>1359</v>
      </c>
      <c r="D828" s="214" t="s">
        <v>180</v>
      </c>
      <c r="E828" s="215" t="s">
        <v>1360</v>
      </c>
      <c r="F828" s="216" t="s">
        <v>1361</v>
      </c>
      <c r="G828" s="217" t="s">
        <v>532</v>
      </c>
      <c r="H828" s="218">
        <v>6</v>
      </c>
      <c r="I828" s="219"/>
      <c r="J828" s="220">
        <f>ROUND(I828*H828,2)</f>
        <v>0</v>
      </c>
      <c r="K828" s="216" t="s">
        <v>184</v>
      </c>
      <c r="L828" s="46"/>
      <c r="M828" s="221" t="s">
        <v>19</v>
      </c>
      <c r="N828" s="222" t="s">
        <v>42</v>
      </c>
      <c r="O828" s="86"/>
      <c r="P828" s="223">
        <f>O828*H828</f>
        <v>0</v>
      </c>
      <c r="Q828" s="223">
        <v>0.00108</v>
      </c>
      <c r="R828" s="223">
        <f>Q828*H828</f>
        <v>0.0064799999999999996</v>
      </c>
      <c r="S828" s="223">
        <v>0</v>
      </c>
      <c r="T828" s="224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25" t="s">
        <v>272</v>
      </c>
      <c r="AT828" s="225" t="s">
        <v>180</v>
      </c>
      <c r="AU828" s="225" t="s">
        <v>81</v>
      </c>
      <c r="AY828" s="19" t="s">
        <v>178</v>
      </c>
      <c r="BE828" s="226">
        <f>IF(N828="základní",J828,0)</f>
        <v>0</v>
      </c>
      <c r="BF828" s="226">
        <f>IF(N828="snížená",J828,0)</f>
        <v>0</v>
      </c>
      <c r="BG828" s="226">
        <f>IF(N828="zákl. přenesená",J828,0)</f>
        <v>0</v>
      </c>
      <c r="BH828" s="226">
        <f>IF(N828="sníž. přenesená",J828,0)</f>
        <v>0</v>
      </c>
      <c r="BI828" s="226">
        <f>IF(N828="nulová",J828,0)</f>
        <v>0</v>
      </c>
      <c r="BJ828" s="19" t="s">
        <v>79</v>
      </c>
      <c r="BK828" s="226">
        <f>ROUND(I828*H828,2)</f>
        <v>0</v>
      </c>
      <c r="BL828" s="19" t="s">
        <v>272</v>
      </c>
      <c r="BM828" s="225" t="s">
        <v>1362</v>
      </c>
    </row>
    <row r="829" s="2" customFormat="1">
      <c r="A829" s="40"/>
      <c r="B829" s="41"/>
      <c r="C829" s="42"/>
      <c r="D829" s="227" t="s">
        <v>187</v>
      </c>
      <c r="E829" s="42"/>
      <c r="F829" s="228" t="s">
        <v>1363</v>
      </c>
      <c r="G829" s="42"/>
      <c r="H829" s="42"/>
      <c r="I829" s="229"/>
      <c r="J829" s="42"/>
      <c r="K829" s="42"/>
      <c r="L829" s="46"/>
      <c r="M829" s="230"/>
      <c r="N829" s="231"/>
      <c r="O829" s="86"/>
      <c r="P829" s="86"/>
      <c r="Q829" s="86"/>
      <c r="R829" s="86"/>
      <c r="S829" s="86"/>
      <c r="T829" s="87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T829" s="19" t="s">
        <v>187</v>
      </c>
      <c r="AU829" s="19" t="s">
        <v>81</v>
      </c>
    </row>
    <row r="830" s="13" customFormat="1">
      <c r="A830" s="13"/>
      <c r="B830" s="232"/>
      <c r="C830" s="233"/>
      <c r="D830" s="234" t="s">
        <v>189</v>
      </c>
      <c r="E830" s="235" t="s">
        <v>19</v>
      </c>
      <c r="F830" s="236" t="s">
        <v>1364</v>
      </c>
      <c r="G830" s="233"/>
      <c r="H830" s="237">
        <v>6</v>
      </c>
      <c r="I830" s="238"/>
      <c r="J830" s="233"/>
      <c r="K830" s="233"/>
      <c r="L830" s="239"/>
      <c r="M830" s="240"/>
      <c r="N830" s="241"/>
      <c r="O830" s="241"/>
      <c r="P830" s="241"/>
      <c r="Q830" s="241"/>
      <c r="R830" s="241"/>
      <c r="S830" s="241"/>
      <c r="T830" s="24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3" t="s">
        <v>189</v>
      </c>
      <c r="AU830" s="243" t="s">
        <v>81</v>
      </c>
      <c r="AV830" s="13" t="s">
        <v>81</v>
      </c>
      <c r="AW830" s="13" t="s">
        <v>33</v>
      </c>
      <c r="AX830" s="13" t="s">
        <v>79</v>
      </c>
      <c r="AY830" s="243" t="s">
        <v>178</v>
      </c>
    </row>
    <row r="831" s="2" customFormat="1" ht="16.5" customHeight="1">
      <c r="A831" s="40"/>
      <c r="B831" s="41"/>
      <c r="C831" s="265" t="s">
        <v>1365</v>
      </c>
      <c r="D831" s="265" t="s">
        <v>430</v>
      </c>
      <c r="E831" s="266" t="s">
        <v>1366</v>
      </c>
      <c r="F831" s="267" t="s">
        <v>1367</v>
      </c>
      <c r="G831" s="268" t="s">
        <v>532</v>
      </c>
      <c r="H831" s="269">
        <v>6</v>
      </c>
      <c r="I831" s="270"/>
      <c r="J831" s="271">
        <f>ROUND(I831*H831,2)</f>
        <v>0</v>
      </c>
      <c r="K831" s="267" t="s">
        <v>184</v>
      </c>
      <c r="L831" s="272"/>
      <c r="M831" s="273" t="s">
        <v>19</v>
      </c>
      <c r="N831" s="274" t="s">
        <v>42</v>
      </c>
      <c r="O831" s="86"/>
      <c r="P831" s="223">
        <f>O831*H831</f>
        <v>0</v>
      </c>
      <c r="Q831" s="223">
        <v>0.0020200000000000001</v>
      </c>
      <c r="R831" s="223">
        <f>Q831*H831</f>
        <v>0.012120000000000001</v>
      </c>
      <c r="S831" s="223">
        <v>0</v>
      </c>
      <c r="T831" s="224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25" t="s">
        <v>367</v>
      </c>
      <c r="AT831" s="225" t="s">
        <v>430</v>
      </c>
      <c r="AU831" s="225" t="s">
        <v>81</v>
      </c>
      <c r="AY831" s="19" t="s">
        <v>178</v>
      </c>
      <c r="BE831" s="226">
        <f>IF(N831="základní",J831,0)</f>
        <v>0</v>
      </c>
      <c r="BF831" s="226">
        <f>IF(N831="snížená",J831,0)</f>
        <v>0</v>
      </c>
      <c r="BG831" s="226">
        <f>IF(N831="zákl. přenesená",J831,0)</f>
        <v>0</v>
      </c>
      <c r="BH831" s="226">
        <f>IF(N831="sníž. přenesená",J831,0)</f>
        <v>0</v>
      </c>
      <c r="BI831" s="226">
        <f>IF(N831="nulová",J831,0)</f>
        <v>0</v>
      </c>
      <c r="BJ831" s="19" t="s">
        <v>79</v>
      </c>
      <c r="BK831" s="226">
        <f>ROUND(I831*H831,2)</f>
        <v>0</v>
      </c>
      <c r="BL831" s="19" t="s">
        <v>272</v>
      </c>
      <c r="BM831" s="225" t="s">
        <v>1368</v>
      </c>
    </row>
    <row r="832" s="2" customFormat="1" ht="16.5" customHeight="1">
      <c r="A832" s="40"/>
      <c r="B832" s="41"/>
      <c r="C832" s="214" t="s">
        <v>1369</v>
      </c>
      <c r="D832" s="214" t="s">
        <v>180</v>
      </c>
      <c r="E832" s="215" t="s">
        <v>1370</v>
      </c>
      <c r="F832" s="216" t="s">
        <v>1371</v>
      </c>
      <c r="G832" s="217" t="s">
        <v>183</v>
      </c>
      <c r="H832" s="218">
        <v>367.09399999999999</v>
      </c>
      <c r="I832" s="219"/>
      <c r="J832" s="220">
        <f>ROUND(I832*H832,2)</f>
        <v>0</v>
      </c>
      <c r="K832" s="216" t="s">
        <v>184</v>
      </c>
      <c r="L832" s="46"/>
      <c r="M832" s="221" t="s">
        <v>19</v>
      </c>
      <c r="N832" s="222" t="s">
        <v>42</v>
      </c>
      <c r="O832" s="86"/>
      <c r="P832" s="223">
        <f>O832*H832</f>
        <v>0</v>
      </c>
      <c r="Q832" s="223">
        <v>3.0000000000000001E-05</v>
      </c>
      <c r="R832" s="223">
        <f>Q832*H832</f>
        <v>0.01101282</v>
      </c>
      <c r="S832" s="223">
        <v>0</v>
      </c>
      <c r="T832" s="224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25" t="s">
        <v>272</v>
      </c>
      <c r="AT832" s="225" t="s">
        <v>180</v>
      </c>
      <c r="AU832" s="225" t="s">
        <v>81</v>
      </c>
      <c r="AY832" s="19" t="s">
        <v>178</v>
      </c>
      <c r="BE832" s="226">
        <f>IF(N832="základní",J832,0)</f>
        <v>0</v>
      </c>
      <c r="BF832" s="226">
        <f>IF(N832="snížená",J832,0)</f>
        <v>0</v>
      </c>
      <c r="BG832" s="226">
        <f>IF(N832="zákl. přenesená",J832,0)</f>
        <v>0</v>
      </c>
      <c r="BH832" s="226">
        <f>IF(N832="sníž. přenesená",J832,0)</f>
        <v>0</v>
      </c>
      <c r="BI832" s="226">
        <f>IF(N832="nulová",J832,0)</f>
        <v>0</v>
      </c>
      <c r="BJ832" s="19" t="s">
        <v>79</v>
      </c>
      <c r="BK832" s="226">
        <f>ROUND(I832*H832,2)</f>
        <v>0</v>
      </c>
      <c r="BL832" s="19" t="s">
        <v>272</v>
      </c>
      <c r="BM832" s="225" t="s">
        <v>1372</v>
      </c>
    </row>
    <row r="833" s="2" customFormat="1">
      <c r="A833" s="40"/>
      <c r="B833" s="41"/>
      <c r="C833" s="42"/>
      <c r="D833" s="227" t="s">
        <v>187</v>
      </c>
      <c r="E833" s="42"/>
      <c r="F833" s="228" t="s">
        <v>1373</v>
      </c>
      <c r="G833" s="42"/>
      <c r="H833" s="42"/>
      <c r="I833" s="229"/>
      <c r="J833" s="42"/>
      <c r="K833" s="42"/>
      <c r="L833" s="46"/>
      <c r="M833" s="230"/>
      <c r="N833" s="231"/>
      <c r="O833" s="86"/>
      <c r="P833" s="86"/>
      <c r="Q833" s="86"/>
      <c r="R833" s="86"/>
      <c r="S833" s="86"/>
      <c r="T833" s="87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T833" s="19" t="s">
        <v>187</v>
      </c>
      <c r="AU833" s="19" t="s">
        <v>81</v>
      </c>
    </row>
    <row r="834" s="13" customFormat="1">
      <c r="A834" s="13"/>
      <c r="B834" s="232"/>
      <c r="C834" s="233"/>
      <c r="D834" s="234" t="s">
        <v>189</v>
      </c>
      <c r="E834" s="235" t="s">
        <v>19</v>
      </c>
      <c r="F834" s="236" t="s">
        <v>1374</v>
      </c>
      <c r="G834" s="233"/>
      <c r="H834" s="237">
        <v>305.5</v>
      </c>
      <c r="I834" s="238"/>
      <c r="J834" s="233"/>
      <c r="K834" s="233"/>
      <c r="L834" s="239"/>
      <c r="M834" s="240"/>
      <c r="N834" s="241"/>
      <c r="O834" s="241"/>
      <c r="P834" s="241"/>
      <c r="Q834" s="241"/>
      <c r="R834" s="241"/>
      <c r="S834" s="241"/>
      <c r="T834" s="24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3" t="s">
        <v>189</v>
      </c>
      <c r="AU834" s="243" t="s">
        <v>81</v>
      </c>
      <c r="AV834" s="13" t="s">
        <v>81</v>
      </c>
      <c r="AW834" s="13" t="s">
        <v>33</v>
      </c>
      <c r="AX834" s="13" t="s">
        <v>71</v>
      </c>
      <c r="AY834" s="243" t="s">
        <v>178</v>
      </c>
    </row>
    <row r="835" s="13" customFormat="1">
      <c r="A835" s="13"/>
      <c r="B835" s="232"/>
      <c r="C835" s="233"/>
      <c r="D835" s="234" t="s">
        <v>189</v>
      </c>
      <c r="E835" s="235" t="s">
        <v>19</v>
      </c>
      <c r="F835" s="236" t="s">
        <v>1375</v>
      </c>
      <c r="G835" s="233"/>
      <c r="H835" s="237">
        <v>18.800000000000001</v>
      </c>
      <c r="I835" s="238"/>
      <c r="J835" s="233"/>
      <c r="K835" s="233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189</v>
      </c>
      <c r="AU835" s="243" t="s">
        <v>81</v>
      </c>
      <c r="AV835" s="13" t="s">
        <v>81</v>
      </c>
      <c r="AW835" s="13" t="s">
        <v>33</v>
      </c>
      <c r="AX835" s="13" t="s">
        <v>71</v>
      </c>
      <c r="AY835" s="243" t="s">
        <v>178</v>
      </c>
    </row>
    <row r="836" s="13" customFormat="1">
      <c r="A836" s="13"/>
      <c r="B836" s="232"/>
      <c r="C836" s="233"/>
      <c r="D836" s="234" t="s">
        <v>189</v>
      </c>
      <c r="E836" s="235" t="s">
        <v>19</v>
      </c>
      <c r="F836" s="236" t="s">
        <v>1345</v>
      </c>
      <c r="G836" s="233"/>
      <c r="H836" s="237">
        <v>32</v>
      </c>
      <c r="I836" s="238"/>
      <c r="J836" s="233"/>
      <c r="K836" s="233"/>
      <c r="L836" s="239"/>
      <c r="M836" s="240"/>
      <c r="N836" s="241"/>
      <c r="O836" s="241"/>
      <c r="P836" s="241"/>
      <c r="Q836" s="241"/>
      <c r="R836" s="241"/>
      <c r="S836" s="241"/>
      <c r="T836" s="24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3" t="s">
        <v>189</v>
      </c>
      <c r="AU836" s="243" t="s">
        <v>81</v>
      </c>
      <c r="AV836" s="13" t="s">
        <v>81</v>
      </c>
      <c r="AW836" s="13" t="s">
        <v>33</v>
      </c>
      <c r="AX836" s="13" t="s">
        <v>71</v>
      </c>
      <c r="AY836" s="243" t="s">
        <v>178</v>
      </c>
    </row>
    <row r="837" s="13" customFormat="1">
      <c r="A837" s="13"/>
      <c r="B837" s="232"/>
      <c r="C837" s="233"/>
      <c r="D837" s="234" t="s">
        <v>189</v>
      </c>
      <c r="E837" s="235" t="s">
        <v>19</v>
      </c>
      <c r="F837" s="236" t="s">
        <v>1376</v>
      </c>
      <c r="G837" s="233"/>
      <c r="H837" s="237">
        <v>10.794000000000001</v>
      </c>
      <c r="I837" s="238"/>
      <c r="J837" s="233"/>
      <c r="K837" s="233"/>
      <c r="L837" s="239"/>
      <c r="M837" s="240"/>
      <c r="N837" s="241"/>
      <c r="O837" s="241"/>
      <c r="P837" s="241"/>
      <c r="Q837" s="241"/>
      <c r="R837" s="241"/>
      <c r="S837" s="241"/>
      <c r="T837" s="24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3" t="s">
        <v>189</v>
      </c>
      <c r="AU837" s="243" t="s">
        <v>81</v>
      </c>
      <c r="AV837" s="13" t="s">
        <v>81</v>
      </c>
      <c r="AW837" s="13" t="s">
        <v>33</v>
      </c>
      <c r="AX837" s="13" t="s">
        <v>71</v>
      </c>
      <c r="AY837" s="243" t="s">
        <v>178</v>
      </c>
    </row>
    <row r="838" s="14" customFormat="1">
      <c r="A838" s="14"/>
      <c r="B838" s="244"/>
      <c r="C838" s="245"/>
      <c r="D838" s="234" t="s">
        <v>189</v>
      </c>
      <c r="E838" s="246" t="s">
        <v>19</v>
      </c>
      <c r="F838" s="247" t="s">
        <v>214</v>
      </c>
      <c r="G838" s="245"/>
      <c r="H838" s="248">
        <v>367.09399999999999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4" t="s">
        <v>189</v>
      </c>
      <c r="AU838" s="254" t="s">
        <v>81</v>
      </c>
      <c r="AV838" s="14" t="s">
        <v>185</v>
      </c>
      <c r="AW838" s="14" t="s">
        <v>33</v>
      </c>
      <c r="AX838" s="14" t="s">
        <v>79</v>
      </c>
      <c r="AY838" s="254" t="s">
        <v>178</v>
      </c>
    </row>
    <row r="839" s="2" customFormat="1" ht="16.5" customHeight="1">
      <c r="A839" s="40"/>
      <c r="B839" s="41"/>
      <c r="C839" s="265" t="s">
        <v>1377</v>
      </c>
      <c r="D839" s="265" t="s">
        <v>430</v>
      </c>
      <c r="E839" s="266" t="s">
        <v>1378</v>
      </c>
      <c r="F839" s="267" t="s">
        <v>1379</v>
      </c>
      <c r="G839" s="268" t="s">
        <v>183</v>
      </c>
      <c r="H839" s="269">
        <v>427.84800000000001</v>
      </c>
      <c r="I839" s="270"/>
      <c r="J839" s="271">
        <f>ROUND(I839*H839,2)</f>
        <v>0</v>
      </c>
      <c r="K839" s="267" t="s">
        <v>184</v>
      </c>
      <c r="L839" s="272"/>
      <c r="M839" s="273" t="s">
        <v>19</v>
      </c>
      <c r="N839" s="274" t="s">
        <v>42</v>
      </c>
      <c r="O839" s="86"/>
      <c r="P839" s="223">
        <f>O839*H839</f>
        <v>0</v>
      </c>
      <c r="Q839" s="223">
        <v>0.0025400000000000002</v>
      </c>
      <c r="R839" s="223">
        <f>Q839*H839</f>
        <v>1.0867339200000001</v>
      </c>
      <c r="S839" s="223">
        <v>0</v>
      </c>
      <c r="T839" s="224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25" t="s">
        <v>367</v>
      </c>
      <c r="AT839" s="225" t="s">
        <v>430</v>
      </c>
      <c r="AU839" s="225" t="s">
        <v>81</v>
      </c>
      <c r="AY839" s="19" t="s">
        <v>178</v>
      </c>
      <c r="BE839" s="226">
        <f>IF(N839="základní",J839,0)</f>
        <v>0</v>
      </c>
      <c r="BF839" s="226">
        <f>IF(N839="snížená",J839,0)</f>
        <v>0</v>
      </c>
      <c r="BG839" s="226">
        <f>IF(N839="zákl. přenesená",J839,0)</f>
        <v>0</v>
      </c>
      <c r="BH839" s="226">
        <f>IF(N839="sníž. přenesená",J839,0)</f>
        <v>0</v>
      </c>
      <c r="BI839" s="226">
        <f>IF(N839="nulová",J839,0)</f>
        <v>0</v>
      </c>
      <c r="BJ839" s="19" t="s">
        <v>79</v>
      </c>
      <c r="BK839" s="226">
        <f>ROUND(I839*H839,2)</f>
        <v>0</v>
      </c>
      <c r="BL839" s="19" t="s">
        <v>272</v>
      </c>
      <c r="BM839" s="225" t="s">
        <v>1380</v>
      </c>
    </row>
    <row r="840" s="13" customFormat="1">
      <c r="A840" s="13"/>
      <c r="B840" s="232"/>
      <c r="C840" s="233"/>
      <c r="D840" s="234" t="s">
        <v>189</v>
      </c>
      <c r="E840" s="233"/>
      <c r="F840" s="236" t="s">
        <v>1381</v>
      </c>
      <c r="G840" s="233"/>
      <c r="H840" s="237">
        <v>427.84800000000001</v>
      </c>
      <c r="I840" s="238"/>
      <c r="J840" s="233"/>
      <c r="K840" s="233"/>
      <c r="L840" s="239"/>
      <c r="M840" s="240"/>
      <c r="N840" s="241"/>
      <c r="O840" s="241"/>
      <c r="P840" s="241"/>
      <c r="Q840" s="241"/>
      <c r="R840" s="241"/>
      <c r="S840" s="241"/>
      <c r="T840" s="24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3" t="s">
        <v>189</v>
      </c>
      <c r="AU840" s="243" t="s">
        <v>81</v>
      </c>
      <c r="AV840" s="13" t="s">
        <v>81</v>
      </c>
      <c r="AW840" s="13" t="s">
        <v>4</v>
      </c>
      <c r="AX840" s="13" t="s">
        <v>79</v>
      </c>
      <c r="AY840" s="243" t="s">
        <v>178</v>
      </c>
    </row>
    <row r="841" s="2" customFormat="1" ht="24.15" customHeight="1">
      <c r="A841" s="40"/>
      <c r="B841" s="41"/>
      <c r="C841" s="214" t="s">
        <v>1382</v>
      </c>
      <c r="D841" s="214" t="s">
        <v>180</v>
      </c>
      <c r="E841" s="215" t="s">
        <v>1383</v>
      </c>
      <c r="F841" s="216" t="s">
        <v>1384</v>
      </c>
      <c r="G841" s="217" t="s">
        <v>183</v>
      </c>
      <c r="H841" s="218">
        <v>47.399999999999999</v>
      </c>
      <c r="I841" s="219"/>
      <c r="J841" s="220">
        <f>ROUND(I841*H841,2)</f>
        <v>0</v>
      </c>
      <c r="K841" s="216" t="s">
        <v>184</v>
      </c>
      <c r="L841" s="46"/>
      <c r="M841" s="221" t="s">
        <v>19</v>
      </c>
      <c r="N841" s="222" t="s">
        <v>42</v>
      </c>
      <c r="O841" s="86"/>
      <c r="P841" s="223">
        <f>O841*H841</f>
        <v>0</v>
      </c>
      <c r="Q841" s="223">
        <v>0</v>
      </c>
      <c r="R841" s="223">
        <f>Q841*H841</f>
        <v>0</v>
      </c>
      <c r="S841" s="223">
        <v>0</v>
      </c>
      <c r="T841" s="224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25" t="s">
        <v>272</v>
      </c>
      <c r="AT841" s="225" t="s">
        <v>180</v>
      </c>
      <c r="AU841" s="225" t="s">
        <v>81</v>
      </c>
      <c r="AY841" s="19" t="s">
        <v>178</v>
      </c>
      <c r="BE841" s="226">
        <f>IF(N841="základní",J841,0)</f>
        <v>0</v>
      </c>
      <c r="BF841" s="226">
        <f>IF(N841="snížená",J841,0)</f>
        <v>0</v>
      </c>
      <c r="BG841" s="226">
        <f>IF(N841="zákl. přenesená",J841,0)</f>
        <v>0</v>
      </c>
      <c r="BH841" s="226">
        <f>IF(N841="sníž. přenesená",J841,0)</f>
        <v>0</v>
      </c>
      <c r="BI841" s="226">
        <f>IF(N841="nulová",J841,0)</f>
        <v>0</v>
      </c>
      <c r="BJ841" s="19" t="s">
        <v>79</v>
      </c>
      <c r="BK841" s="226">
        <f>ROUND(I841*H841,2)</f>
        <v>0</v>
      </c>
      <c r="BL841" s="19" t="s">
        <v>272</v>
      </c>
      <c r="BM841" s="225" t="s">
        <v>1385</v>
      </c>
    </row>
    <row r="842" s="2" customFormat="1">
      <c r="A842" s="40"/>
      <c r="B842" s="41"/>
      <c r="C842" s="42"/>
      <c r="D842" s="227" t="s">
        <v>187</v>
      </c>
      <c r="E842" s="42"/>
      <c r="F842" s="228" t="s">
        <v>1386</v>
      </c>
      <c r="G842" s="42"/>
      <c r="H842" s="42"/>
      <c r="I842" s="229"/>
      <c r="J842" s="42"/>
      <c r="K842" s="42"/>
      <c r="L842" s="46"/>
      <c r="M842" s="230"/>
      <c r="N842" s="231"/>
      <c r="O842" s="86"/>
      <c r="P842" s="86"/>
      <c r="Q842" s="86"/>
      <c r="R842" s="86"/>
      <c r="S842" s="86"/>
      <c r="T842" s="87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T842" s="19" t="s">
        <v>187</v>
      </c>
      <c r="AU842" s="19" t="s">
        <v>81</v>
      </c>
    </row>
    <row r="843" s="13" customFormat="1">
      <c r="A843" s="13"/>
      <c r="B843" s="232"/>
      <c r="C843" s="233"/>
      <c r="D843" s="234" t="s">
        <v>189</v>
      </c>
      <c r="E843" s="235" t="s">
        <v>19</v>
      </c>
      <c r="F843" s="236" t="s">
        <v>1387</v>
      </c>
      <c r="G843" s="233"/>
      <c r="H843" s="237">
        <v>47.399999999999999</v>
      </c>
      <c r="I843" s="238"/>
      <c r="J843" s="233"/>
      <c r="K843" s="233"/>
      <c r="L843" s="239"/>
      <c r="M843" s="240"/>
      <c r="N843" s="241"/>
      <c r="O843" s="241"/>
      <c r="P843" s="241"/>
      <c r="Q843" s="241"/>
      <c r="R843" s="241"/>
      <c r="S843" s="241"/>
      <c r="T843" s="24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3" t="s">
        <v>189</v>
      </c>
      <c r="AU843" s="243" t="s">
        <v>81</v>
      </c>
      <c r="AV843" s="13" t="s">
        <v>81</v>
      </c>
      <c r="AW843" s="13" t="s">
        <v>33</v>
      </c>
      <c r="AX843" s="13" t="s">
        <v>79</v>
      </c>
      <c r="AY843" s="243" t="s">
        <v>178</v>
      </c>
    </row>
    <row r="844" s="2" customFormat="1" ht="16.5" customHeight="1">
      <c r="A844" s="40"/>
      <c r="B844" s="41"/>
      <c r="C844" s="265" t="s">
        <v>1388</v>
      </c>
      <c r="D844" s="265" t="s">
        <v>430</v>
      </c>
      <c r="E844" s="266" t="s">
        <v>1378</v>
      </c>
      <c r="F844" s="267" t="s">
        <v>1379</v>
      </c>
      <c r="G844" s="268" t="s">
        <v>183</v>
      </c>
      <c r="H844" s="269">
        <v>55.244999999999997</v>
      </c>
      <c r="I844" s="270"/>
      <c r="J844" s="271">
        <f>ROUND(I844*H844,2)</f>
        <v>0</v>
      </c>
      <c r="K844" s="267" t="s">
        <v>184</v>
      </c>
      <c r="L844" s="272"/>
      <c r="M844" s="273" t="s">
        <v>19</v>
      </c>
      <c r="N844" s="274" t="s">
        <v>42</v>
      </c>
      <c r="O844" s="86"/>
      <c r="P844" s="223">
        <f>O844*H844</f>
        <v>0</v>
      </c>
      <c r="Q844" s="223">
        <v>0.0025400000000000002</v>
      </c>
      <c r="R844" s="223">
        <f>Q844*H844</f>
        <v>0.14032230000000001</v>
      </c>
      <c r="S844" s="223">
        <v>0</v>
      </c>
      <c r="T844" s="224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25" t="s">
        <v>367</v>
      </c>
      <c r="AT844" s="225" t="s">
        <v>430</v>
      </c>
      <c r="AU844" s="225" t="s">
        <v>81</v>
      </c>
      <c r="AY844" s="19" t="s">
        <v>178</v>
      </c>
      <c r="BE844" s="226">
        <f>IF(N844="základní",J844,0)</f>
        <v>0</v>
      </c>
      <c r="BF844" s="226">
        <f>IF(N844="snížená",J844,0)</f>
        <v>0</v>
      </c>
      <c r="BG844" s="226">
        <f>IF(N844="zákl. přenesená",J844,0)</f>
        <v>0</v>
      </c>
      <c r="BH844" s="226">
        <f>IF(N844="sníž. přenesená",J844,0)</f>
        <v>0</v>
      </c>
      <c r="BI844" s="226">
        <f>IF(N844="nulová",J844,0)</f>
        <v>0</v>
      </c>
      <c r="BJ844" s="19" t="s">
        <v>79</v>
      </c>
      <c r="BK844" s="226">
        <f>ROUND(I844*H844,2)</f>
        <v>0</v>
      </c>
      <c r="BL844" s="19" t="s">
        <v>272</v>
      </c>
      <c r="BM844" s="225" t="s">
        <v>1389</v>
      </c>
    </row>
    <row r="845" s="13" customFormat="1">
      <c r="A845" s="13"/>
      <c r="B845" s="232"/>
      <c r="C845" s="233"/>
      <c r="D845" s="234" t="s">
        <v>189</v>
      </c>
      <c r="E845" s="233"/>
      <c r="F845" s="236" t="s">
        <v>1390</v>
      </c>
      <c r="G845" s="233"/>
      <c r="H845" s="237">
        <v>55.244999999999997</v>
      </c>
      <c r="I845" s="238"/>
      <c r="J845" s="233"/>
      <c r="K845" s="233"/>
      <c r="L845" s="239"/>
      <c r="M845" s="240"/>
      <c r="N845" s="241"/>
      <c r="O845" s="241"/>
      <c r="P845" s="241"/>
      <c r="Q845" s="241"/>
      <c r="R845" s="241"/>
      <c r="S845" s="241"/>
      <c r="T845" s="242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3" t="s">
        <v>189</v>
      </c>
      <c r="AU845" s="243" t="s">
        <v>81</v>
      </c>
      <c r="AV845" s="13" t="s">
        <v>81</v>
      </c>
      <c r="AW845" s="13" t="s">
        <v>4</v>
      </c>
      <c r="AX845" s="13" t="s">
        <v>79</v>
      </c>
      <c r="AY845" s="243" t="s">
        <v>178</v>
      </c>
    </row>
    <row r="846" s="2" customFormat="1" ht="33" customHeight="1">
      <c r="A846" s="40"/>
      <c r="B846" s="41"/>
      <c r="C846" s="214" t="s">
        <v>1391</v>
      </c>
      <c r="D846" s="214" t="s">
        <v>180</v>
      </c>
      <c r="E846" s="215" t="s">
        <v>1392</v>
      </c>
      <c r="F846" s="216" t="s">
        <v>1393</v>
      </c>
      <c r="G846" s="217" t="s">
        <v>532</v>
      </c>
      <c r="H846" s="218">
        <v>1617.5999999999999</v>
      </c>
      <c r="I846" s="219"/>
      <c r="J846" s="220">
        <f>ROUND(I846*H846,2)</f>
        <v>0</v>
      </c>
      <c r="K846" s="216" t="s">
        <v>184</v>
      </c>
      <c r="L846" s="46"/>
      <c r="M846" s="221" t="s">
        <v>19</v>
      </c>
      <c r="N846" s="222" t="s">
        <v>42</v>
      </c>
      <c r="O846" s="86"/>
      <c r="P846" s="223">
        <f>O846*H846</f>
        <v>0</v>
      </c>
      <c r="Q846" s="223">
        <v>0</v>
      </c>
      <c r="R846" s="223">
        <f>Q846*H846</f>
        <v>0</v>
      </c>
      <c r="S846" s="223">
        <v>0</v>
      </c>
      <c r="T846" s="224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25" t="s">
        <v>272</v>
      </c>
      <c r="AT846" s="225" t="s">
        <v>180</v>
      </c>
      <c r="AU846" s="225" t="s">
        <v>81</v>
      </c>
      <c r="AY846" s="19" t="s">
        <v>178</v>
      </c>
      <c r="BE846" s="226">
        <f>IF(N846="základní",J846,0)</f>
        <v>0</v>
      </c>
      <c r="BF846" s="226">
        <f>IF(N846="snížená",J846,0)</f>
        <v>0</v>
      </c>
      <c r="BG846" s="226">
        <f>IF(N846="zákl. přenesená",J846,0)</f>
        <v>0</v>
      </c>
      <c r="BH846" s="226">
        <f>IF(N846="sníž. přenesená",J846,0)</f>
        <v>0</v>
      </c>
      <c r="BI846" s="226">
        <f>IF(N846="nulová",J846,0)</f>
        <v>0</v>
      </c>
      <c r="BJ846" s="19" t="s">
        <v>79</v>
      </c>
      <c r="BK846" s="226">
        <f>ROUND(I846*H846,2)</f>
        <v>0</v>
      </c>
      <c r="BL846" s="19" t="s">
        <v>272</v>
      </c>
      <c r="BM846" s="225" t="s">
        <v>1394</v>
      </c>
    </row>
    <row r="847" s="2" customFormat="1">
      <c r="A847" s="40"/>
      <c r="B847" s="41"/>
      <c r="C847" s="42"/>
      <c r="D847" s="227" t="s">
        <v>187</v>
      </c>
      <c r="E847" s="42"/>
      <c r="F847" s="228" t="s">
        <v>1395</v>
      </c>
      <c r="G847" s="42"/>
      <c r="H847" s="42"/>
      <c r="I847" s="229"/>
      <c r="J847" s="42"/>
      <c r="K847" s="42"/>
      <c r="L847" s="46"/>
      <c r="M847" s="230"/>
      <c r="N847" s="231"/>
      <c r="O847" s="86"/>
      <c r="P847" s="86"/>
      <c r="Q847" s="86"/>
      <c r="R847" s="86"/>
      <c r="S847" s="86"/>
      <c r="T847" s="87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T847" s="19" t="s">
        <v>187</v>
      </c>
      <c r="AU847" s="19" t="s">
        <v>81</v>
      </c>
    </row>
    <row r="848" s="13" customFormat="1">
      <c r="A848" s="13"/>
      <c r="B848" s="232"/>
      <c r="C848" s="233"/>
      <c r="D848" s="234" t="s">
        <v>189</v>
      </c>
      <c r="E848" s="235" t="s">
        <v>19</v>
      </c>
      <c r="F848" s="236" t="s">
        <v>1396</v>
      </c>
      <c r="G848" s="233"/>
      <c r="H848" s="237">
        <v>1617.5999999999999</v>
      </c>
      <c r="I848" s="238"/>
      <c r="J848" s="233"/>
      <c r="K848" s="233"/>
      <c r="L848" s="239"/>
      <c r="M848" s="240"/>
      <c r="N848" s="241"/>
      <c r="O848" s="241"/>
      <c r="P848" s="241"/>
      <c r="Q848" s="241"/>
      <c r="R848" s="241"/>
      <c r="S848" s="241"/>
      <c r="T848" s="24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3" t="s">
        <v>189</v>
      </c>
      <c r="AU848" s="243" t="s">
        <v>81</v>
      </c>
      <c r="AV848" s="13" t="s">
        <v>81</v>
      </c>
      <c r="AW848" s="13" t="s">
        <v>33</v>
      </c>
      <c r="AX848" s="13" t="s">
        <v>79</v>
      </c>
      <c r="AY848" s="243" t="s">
        <v>178</v>
      </c>
    </row>
    <row r="849" s="2" customFormat="1" ht="16.5" customHeight="1">
      <c r="A849" s="40"/>
      <c r="B849" s="41"/>
      <c r="C849" s="265" t="s">
        <v>1397</v>
      </c>
      <c r="D849" s="265" t="s">
        <v>430</v>
      </c>
      <c r="E849" s="266" t="s">
        <v>1398</v>
      </c>
      <c r="F849" s="267" t="s">
        <v>1399</v>
      </c>
      <c r="G849" s="268" t="s">
        <v>532</v>
      </c>
      <c r="H849" s="269">
        <v>1698.48</v>
      </c>
      <c r="I849" s="270"/>
      <c r="J849" s="271">
        <f>ROUND(I849*H849,2)</f>
        <v>0</v>
      </c>
      <c r="K849" s="267" t="s">
        <v>184</v>
      </c>
      <c r="L849" s="272"/>
      <c r="M849" s="273" t="s">
        <v>19</v>
      </c>
      <c r="N849" s="274" t="s">
        <v>42</v>
      </c>
      <c r="O849" s="86"/>
      <c r="P849" s="223">
        <f>O849*H849</f>
        <v>0</v>
      </c>
      <c r="Q849" s="223">
        <v>0.00012</v>
      </c>
      <c r="R849" s="223">
        <f>Q849*H849</f>
        <v>0.20381760000000002</v>
      </c>
      <c r="S849" s="223">
        <v>0</v>
      </c>
      <c r="T849" s="224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25" t="s">
        <v>367</v>
      </c>
      <c r="AT849" s="225" t="s">
        <v>430</v>
      </c>
      <c r="AU849" s="225" t="s">
        <v>81</v>
      </c>
      <c r="AY849" s="19" t="s">
        <v>178</v>
      </c>
      <c r="BE849" s="226">
        <f>IF(N849="základní",J849,0)</f>
        <v>0</v>
      </c>
      <c r="BF849" s="226">
        <f>IF(N849="snížená",J849,0)</f>
        <v>0</v>
      </c>
      <c r="BG849" s="226">
        <f>IF(N849="zákl. přenesená",J849,0)</f>
        <v>0</v>
      </c>
      <c r="BH849" s="226">
        <f>IF(N849="sníž. přenesená",J849,0)</f>
        <v>0</v>
      </c>
      <c r="BI849" s="226">
        <f>IF(N849="nulová",J849,0)</f>
        <v>0</v>
      </c>
      <c r="BJ849" s="19" t="s">
        <v>79</v>
      </c>
      <c r="BK849" s="226">
        <f>ROUND(I849*H849,2)</f>
        <v>0</v>
      </c>
      <c r="BL849" s="19" t="s">
        <v>272</v>
      </c>
      <c r="BM849" s="225" t="s">
        <v>1400</v>
      </c>
    </row>
    <row r="850" s="13" customFormat="1">
      <c r="A850" s="13"/>
      <c r="B850" s="232"/>
      <c r="C850" s="233"/>
      <c r="D850" s="234" t="s">
        <v>189</v>
      </c>
      <c r="E850" s="233"/>
      <c r="F850" s="236" t="s">
        <v>1401</v>
      </c>
      <c r="G850" s="233"/>
      <c r="H850" s="237">
        <v>1698.48</v>
      </c>
      <c r="I850" s="238"/>
      <c r="J850" s="233"/>
      <c r="K850" s="233"/>
      <c r="L850" s="239"/>
      <c r="M850" s="240"/>
      <c r="N850" s="241"/>
      <c r="O850" s="241"/>
      <c r="P850" s="241"/>
      <c r="Q850" s="241"/>
      <c r="R850" s="241"/>
      <c r="S850" s="241"/>
      <c r="T850" s="24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3" t="s">
        <v>189</v>
      </c>
      <c r="AU850" s="243" t="s">
        <v>81</v>
      </c>
      <c r="AV850" s="13" t="s">
        <v>81</v>
      </c>
      <c r="AW850" s="13" t="s">
        <v>4</v>
      </c>
      <c r="AX850" s="13" t="s">
        <v>79</v>
      </c>
      <c r="AY850" s="243" t="s">
        <v>178</v>
      </c>
    </row>
    <row r="851" s="2" customFormat="1" ht="33" customHeight="1">
      <c r="A851" s="40"/>
      <c r="B851" s="41"/>
      <c r="C851" s="214" t="s">
        <v>1402</v>
      </c>
      <c r="D851" s="214" t="s">
        <v>180</v>
      </c>
      <c r="E851" s="215" t="s">
        <v>1403</v>
      </c>
      <c r="F851" s="216" t="s">
        <v>1404</v>
      </c>
      <c r="G851" s="217" t="s">
        <v>532</v>
      </c>
      <c r="H851" s="218">
        <v>1617.5999999999999</v>
      </c>
      <c r="I851" s="219"/>
      <c r="J851" s="220">
        <f>ROUND(I851*H851,2)</f>
        <v>0</v>
      </c>
      <c r="K851" s="216" t="s">
        <v>184</v>
      </c>
      <c r="L851" s="46"/>
      <c r="M851" s="221" t="s">
        <v>19</v>
      </c>
      <c r="N851" s="222" t="s">
        <v>42</v>
      </c>
      <c r="O851" s="86"/>
      <c r="P851" s="223">
        <f>O851*H851</f>
        <v>0</v>
      </c>
      <c r="Q851" s="223">
        <v>0</v>
      </c>
      <c r="R851" s="223">
        <f>Q851*H851</f>
        <v>0</v>
      </c>
      <c r="S851" s="223">
        <v>0</v>
      </c>
      <c r="T851" s="224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25" t="s">
        <v>272</v>
      </c>
      <c r="AT851" s="225" t="s">
        <v>180</v>
      </c>
      <c r="AU851" s="225" t="s">
        <v>81</v>
      </c>
      <c r="AY851" s="19" t="s">
        <v>178</v>
      </c>
      <c r="BE851" s="226">
        <f>IF(N851="základní",J851,0)</f>
        <v>0</v>
      </c>
      <c r="BF851" s="226">
        <f>IF(N851="snížená",J851,0)</f>
        <v>0</v>
      </c>
      <c r="BG851" s="226">
        <f>IF(N851="zákl. přenesená",J851,0)</f>
        <v>0</v>
      </c>
      <c r="BH851" s="226">
        <f>IF(N851="sníž. přenesená",J851,0)</f>
        <v>0</v>
      </c>
      <c r="BI851" s="226">
        <f>IF(N851="nulová",J851,0)</f>
        <v>0</v>
      </c>
      <c r="BJ851" s="19" t="s">
        <v>79</v>
      </c>
      <c r="BK851" s="226">
        <f>ROUND(I851*H851,2)</f>
        <v>0</v>
      </c>
      <c r="BL851" s="19" t="s">
        <v>272</v>
      </c>
      <c r="BM851" s="225" t="s">
        <v>1405</v>
      </c>
    </row>
    <row r="852" s="2" customFormat="1">
      <c r="A852" s="40"/>
      <c r="B852" s="41"/>
      <c r="C852" s="42"/>
      <c r="D852" s="227" t="s">
        <v>187</v>
      </c>
      <c r="E852" s="42"/>
      <c r="F852" s="228" t="s">
        <v>1406</v>
      </c>
      <c r="G852" s="42"/>
      <c r="H852" s="42"/>
      <c r="I852" s="229"/>
      <c r="J852" s="42"/>
      <c r="K852" s="42"/>
      <c r="L852" s="46"/>
      <c r="M852" s="230"/>
      <c r="N852" s="231"/>
      <c r="O852" s="86"/>
      <c r="P852" s="86"/>
      <c r="Q852" s="86"/>
      <c r="R852" s="86"/>
      <c r="S852" s="86"/>
      <c r="T852" s="87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T852" s="19" t="s">
        <v>187</v>
      </c>
      <c r="AU852" s="19" t="s">
        <v>81</v>
      </c>
    </row>
    <row r="853" s="2" customFormat="1" ht="16.5" customHeight="1">
      <c r="A853" s="40"/>
      <c r="B853" s="41"/>
      <c r="C853" s="265" t="s">
        <v>1407</v>
      </c>
      <c r="D853" s="265" t="s">
        <v>430</v>
      </c>
      <c r="E853" s="266" t="s">
        <v>1408</v>
      </c>
      <c r="F853" s="267" t="s">
        <v>1409</v>
      </c>
      <c r="G853" s="268" t="s">
        <v>183</v>
      </c>
      <c r="H853" s="269">
        <v>0.64700000000000002</v>
      </c>
      <c r="I853" s="270"/>
      <c r="J853" s="271">
        <f>ROUND(I853*H853,2)</f>
        <v>0</v>
      </c>
      <c r="K853" s="267" t="s">
        <v>184</v>
      </c>
      <c r="L853" s="272"/>
      <c r="M853" s="273" t="s">
        <v>19</v>
      </c>
      <c r="N853" s="274" t="s">
        <v>42</v>
      </c>
      <c r="O853" s="86"/>
      <c r="P853" s="223">
        <f>O853*H853</f>
        <v>0</v>
      </c>
      <c r="Q853" s="223">
        <v>0.0023999999999999998</v>
      </c>
      <c r="R853" s="223">
        <f>Q853*H853</f>
        <v>0.0015528</v>
      </c>
      <c r="S853" s="223">
        <v>0</v>
      </c>
      <c r="T853" s="224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25" t="s">
        <v>367</v>
      </c>
      <c r="AT853" s="225" t="s">
        <v>430</v>
      </c>
      <c r="AU853" s="225" t="s">
        <v>81</v>
      </c>
      <c r="AY853" s="19" t="s">
        <v>178</v>
      </c>
      <c r="BE853" s="226">
        <f>IF(N853="základní",J853,0)</f>
        <v>0</v>
      </c>
      <c r="BF853" s="226">
        <f>IF(N853="snížená",J853,0)</f>
        <v>0</v>
      </c>
      <c r="BG853" s="226">
        <f>IF(N853="zákl. přenesená",J853,0)</f>
        <v>0</v>
      </c>
      <c r="BH853" s="226">
        <f>IF(N853="sníž. přenesená",J853,0)</f>
        <v>0</v>
      </c>
      <c r="BI853" s="226">
        <f>IF(N853="nulová",J853,0)</f>
        <v>0</v>
      </c>
      <c r="BJ853" s="19" t="s">
        <v>79</v>
      </c>
      <c r="BK853" s="226">
        <f>ROUND(I853*H853,2)</f>
        <v>0</v>
      </c>
      <c r="BL853" s="19" t="s">
        <v>272</v>
      </c>
      <c r="BM853" s="225" t="s">
        <v>1410</v>
      </c>
    </row>
    <row r="854" s="13" customFormat="1">
      <c r="A854" s="13"/>
      <c r="B854" s="232"/>
      <c r="C854" s="233"/>
      <c r="D854" s="234" t="s">
        <v>189</v>
      </c>
      <c r="E854" s="235" t="s">
        <v>19</v>
      </c>
      <c r="F854" s="236" t="s">
        <v>1411</v>
      </c>
      <c r="G854" s="233"/>
      <c r="H854" s="237">
        <v>64.703999999999994</v>
      </c>
      <c r="I854" s="238"/>
      <c r="J854" s="233"/>
      <c r="K854" s="233"/>
      <c r="L854" s="239"/>
      <c r="M854" s="240"/>
      <c r="N854" s="241"/>
      <c r="O854" s="241"/>
      <c r="P854" s="241"/>
      <c r="Q854" s="241"/>
      <c r="R854" s="241"/>
      <c r="S854" s="241"/>
      <c r="T854" s="24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3" t="s">
        <v>189</v>
      </c>
      <c r="AU854" s="243" t="s">
        <v>81</v>
      </c>
      <c r="AV854" s="13" t="s">
        <v>81</v>
      </c>
      <c r="AW854" s="13" t="s">
        <v>33</v>
      </c>
      <c r="AX854" s="13" t="s">
        <v>79</v>
      </c>
      <c r="AY854" s="243" t="s">
        <v>178</v>
      </c>
    </row>
    <row r="855" s="13" customFormat="1">
      <c r="A855" s="13"/>
      <c r="B855" s="232"/>
      <c r="C855" s="233"/>
      <c r="D855" s="234" t="s">
        <v>189</v>
      </c>
      <c r="E855" s="233"/>
      <c r="F855" s="236" t="s">
        <v>1412</v>
      </c>
      <c r="G855" s="233"/>
      <c r="H855" s="237">
        <v>0.64700000000000002</v>
      </c>
      <c r="I855" s="238"/>
      <c r="J855" s="233"/>
      <c r="K855" s="233"/>
      <c r="L855" s="239"/>
      <c r="M855" s="240"/>
      <c r="N855" s="241"/>
      <c r="O855" s="241"/>
      <c r="P855" s="241"/>
      <c r="Q855" s="241"/>
      <c r="R855" s="241"/>
      <c r="S855" s="241"/>
      <c r="T855" s="24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3" t="s">
        <v>189</v>
      </c>
      <c r="AU855" s="243" t="s">
        <v>81</v>
      </c>
      <c r="AV855" s="13" t="s">
        <v>81</v>
      </c>
      <c r="AW855" s="13" t="s">
        <v>4</v>
      </c>
      <c r="AX855" s="13" t="s">
        <v>79</v>
      </c>
      <c r="AY855" s="243" t="s">
        <v>178</v>
      </c>
    </row>
    <row r="856" s="2" customFormat="1" ht="33" customHeight="1">
      <c r="A856" s="40"/>
      <c r="B856" s="41"/>
      <c r="C856" s="214" t="s">
        <v>1413</v>
      </c>
      <c r="D856" s="214" t="s">
        <v>180</v>
      </c>
      <c r="E856" s="215" t="s">
        <v>1414</v>
      </c>
      <c r="F856" s="216" t="s">
        <v>1415</v>
      </c>
      <c r="G856" s="217" t="s">
        <v>532</v>
      </c>
      <c r="H856" s="218">
        <v>6</v>
      </c>
      <c r="I856" s="219"/>
      <c r="J856" s="220">
        <f>ROUND(I856*H856,2)</f>
        <v>0</v>
      </c>
      <c r="K856" s="216" t="s">
        <v>184</v>
      </c>
      <c r="L856" s="46"/>
      <c r="M856" s="221" t="s">
        <v>19</v>
      </c>
      <c r="N856" s="222" t="s">
        <v>42</v>
      </c>
      <c r="O856" s="86"/>
      <c r="P856" s="223">
        <f>O856*H856</f>
        <v>0</v>
      </c>
      <c r="Q856" s="223">
        <v>0.0074999999999999997</v>
      </c>
      <c r="R856" s="223">
        <f>Q856*H856</f>
        <v>0.044999999999999998</v>
      </c>
      <c r="S856" s="223">
        <v>0</v>
      </c>
      <c r="T856" s="224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25" t="s">
        <v>272</v>
      </c>
      <c r="AT856" s="225" t="s">
        <v>180</v>
      </c>
      <c r="AU856" s="225" t="s">
        <v>81</v>
      </c>
      <c r="AY856" s="19" t="s">
        <v>178</v>
      </c>
      <c r="BE856" s="226">
        <f>IF(N856="základní",J856,0)</f>
        <v>0</v>
      </c>
      <c r="BF856" s="226">
        <f>IF(N856="snížená",J856,0)</f>
        <v>0</v>
      </c>
      <c r="BG856" s="226">
        <f>IF(N856="zákl. přenesená",J856,0)</f>
        <v>0</v>
      </c>
      <c r="BH856" s="226">
        <f>IF(N856="sníž. přenesená",J856,0)</f>
        <v>0</v>
      </c>
      <c r="BI856" s="226">
        <f>IF(N856="nulová",J856,0)</f>
        <v>0</v>
      </c>
      <c r="BJ856" s="19" t="s">
        <v>79</v>
      </c>
      <c r="BK856" s="226">
        <f>ROUND(I856*H856,2)</f>
        <v>0</v>
      </c>
      <c r="BL856" s="19" t="s">
        <v>272</v>
      </c>
      <c r="BM856" s="225" t="s">
        <v>1416</v>
      </c>
    </row>
    <row r="857" s="2" customFormat="1">
      <c r="A857" s="40"/>
      <c r="B857" s="41"/>
      <c r="C857" s="42"/>
      <c r="D857" s="227" t="s">
        <v>187</v>
      </c>
      <c r="E857" s="42"/>
      <c r="F857" s="228" t="s">
        <v>1417</v>
      </c>
      <c r="G857" s="42"/>
      <c r="H857" s="42"/>
      <c r="I857" s="229"/>
      <c r="J857" s="42"/>
      <c r="K857" s="42"/>
      <c r="L857" s="46"/>
      <c r="M857" s="230"/>
      <c r="N857" s="231"/>
      <c r="O857" s="86"/>
      <c r="P857" s="86"/>
      <c r="Q857" s="86"/>
      <c r="R857" s="86"/>
      <c r="S857" s="86"/>
      <c r="T857" s="87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T857" s="19" t="s">
        <v>187</v>
      </c>
      <c r="AU857" s="19" t="s">
        <v>81</v>
      </c>
    </row>
    <row r="858" s="2" customFormat="1" ht="16.5" customHeight="1">
      <c r="A858" s="40"/>
      <c r="B858" s="41"/>
      <c r="C858" s="265" t="s">
        <v>1418</v>
      </c>
      <c r="D858" s="265" t="s">
        <v>430</v>
      </c>
      <c r="E858" s="266" t="s">
        <v>1419</v>
      </c>
      <c r="F858" s="267" t="s">
        <v>1420</v>
      </c>
      <c r="G858" s="268" t="s">
        <v>532</v>
      </c>
      <c r="H858" s="269">
        <v>6</v>
      </c>
      <c r="I858" s="270"/>
      <c r="J858" s="271">
        <f>ROUND(I858*H858,2)</f>
        <v>0</v>
      </c>
      <c r="K858" s="267" t="s">
        <v>184</v>
      </c>
      <c r="L858" s="272"/>
      <c r="M858" s="273" t="s">
        <v>19</v>
      </c>
      <c r="N858" s="274" t="s">
        <v>42</v>
      </c>
      <c r="O858" s="86"/>
      <c r="P858" s="223">
        <f>O858*H858</f>
        <v>0</v>
      </c>
      <c r="Q858" s="223">
        <v>0.00023000000000000001</v>
      </c>
      <c r="R858" s="223">
        <f>Q858*H858</f>
        <v>0.0013800000000000002</v>
      </c>
      <c r="S858" s="223">
        <v>0</v>
      </c>
      <c r="T858" s="224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25" t="s">
        <v>367</v>
      </c>
      <c r="AT858" s="225" t="s">
        <v>430</v>
      </c>
      <c r="AU858" s="225" t="s">
        <v>81</v>
      </c>
      <c r="AY858" s="19" t="s">
        <v>178</v>
      </c>
      <c r="BE858" s="226">
        <f>IF(N858="základní",J858,0)</f>
        <v>0</v>
      </c>
      <c r="BF858" s="226">
        <f>IF(N858="snížená",J858,0)</f>
        <v>0</v>
      </c>
      <c r="BG858" s="226">
        <f>IF(N858="zákl. přenesená",J858,0)</f>
        <v>0</v>
      </c>
      <c r="BH858" s="226">
        <f>IF(N858="sníž. přenesená",J858,0)</f>
        <v>0</v>
      </c>
      <c r="BI858" s="226">
        <f>IF(N858="nulová",J858,0)</f>
        <v>0</v>
      </c>
      <c r="BJ858" s="19" t="s">
        <v>79</v>
      </c>
      <c r="BK858" s="226">
        <f>ROUND(I858*H858,2)</f>
        <v>0</v>
      </c>
      <c r="BL858" s="19" t="s">
        <v>272</v>
      </c>
      <c r="BM858" s="225" t="s">
        <v>1421</v>
      </c>
    </row>
    <row r="859" s="2" customFormat="1" ht="37.8" customHeight="1">
      <c r="A859" s="40"/>
      <c r="B859" s="41"/>
      <c r="C859" s="214" t="s">
        <v>1422</v>
      </c>
      <c r="D859" s="214" t="s">
        <v>180</v>
      </c>
      <c r="E859" s="215" t="s">
        <v>1423</v>
      </c>
      <c r="F859" s="216" t="s">
        <v>1424</v>
      </c>
      <c r="G859" s="217" t="s">
        <v>532</v>
      </c>
      <c r="H859" s="218">
        <v>5</v>
      </c>
      <c r="I859" s="219"/>
      <c r="J859" s="220">
        <f>ROUND(I859*H859,2)</f>
        <v>0</v>
      </c>
      <c r="K859" s="216" t="s">
        <v>184</v>
      </c>
      <c r="L859" s="46"/>
      <c r="M859" s="221" t="s">
        <v>19</v>
      </c>
      <c r="N859" s="222" t="s">
        <v>42</v>
      </c>
      <c r="O859" s="86"/>
      <c r="P859" s="223">
        <f>O859*H859</f>
        <v>0</v>
      </c>
      <c r="Q859" s="223">
        <v>0</v>
      </c>
      <c r="R859" s="223">
        <f>Q859*H859</f>
        <v>0</v>
      </c>
      <c r="S859" s="223">
        <v>0</v>
      </c>
      <c r="T859" s="224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25" t="s">
        <v>272</v>
      </c>
      <c r="AT859" s="225" t="s">
        <v>180</v>
      </c>
      <c r="AU859" s="225" t="s">
        <v>81</v>
      </c>
      <c r="AY859" s="19" t="s">
        <v>178</v>
      </c>
      <c r="BE859" s="226">
        <f>IF(N859="základní",J859,0)</f>
        <v>0</v>
      </c>
      <c r="BF859" s="226">
        <f>IF(N859="snížená",J859,0)</f>
        <v>0</v>
      </c>
      <c r="BG859" s="226">
        <f>IF(N859="zákl. přenesená",J859,0)</f>
        <v>0</v>
      </c>
      <c r="BH859" s="226">
        <f>IF(N859="sníž. přenesená",J859,0)</f>
        <v>0</v>
      </c>
      <c r="BI859" s="226">
        <f>IF(N859="nulová",J859,0)</f>
        <v>0</v>
      </c>
      <c r="BJ859" s="19" t="s">
        <v>79</v>
      </c>
      <c r="BK859" s="226">
        <f>ROUND(I859*H859,2)</f>
        <v>0</v>
      </c>
      <c r="BL859" s="19" t="s">
        <v>272</v>
      </c>
      <c r="BM859" s="225" t="s">
        <v>1425</v>
      </c>
    </row>
    <row r="860" s="2" customFormat="1">
      <c r="A860" s="40"/>
      <c r="B860" s="41"/>
      <c r="C860" s="42"/>
      <c r="D860" s="227" t="s">
        <v>187</v>
      </c>
      <c r="E860" s="42"/>
      <c r="F860" s="228" t="s">
        <v>1426</v>
      </c>
      <c r="G860" s="42"/>
      <c r="H860" s="42"/>
      <c r="I860" s="229"/>
      <c r="J860" s="42"/>
      <c r="K860" s="42"/>
      <c r="L860" s="46"/>
      <c r="M860" s="230"/>
      <c r="N860" s="231"/>
      <c r="O860" s="86"/>
      <c r="P860" s="86"/>
      <c r="Q860" s="86"/>
      <c r="R860" s="86"/>
      <c r="S860" s="86"/>
      <c r="T860" s="87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T860" s="19" t="s">
        <v>187</v>
      </c>
      <c r="AU860" s="19" t="s">
        <v>81</v>
      </c>
    </row>
    <row r="861" s="2" customFormat="1" ht="16.5" customHeight="1">
      <c r="A861" s="40"/>
      <c r="B861" s="41"/>
      <c r="C861" s="265" t="s">
        <v>1427</v>
      </c>
      <c r="D861" s="265" t="s">
        <v>430</v>
      </c>
      <c r="E861" s="266" t="s">
        <v>1428</v>
      </c>
      <c r="F861" s="267" t="s">
        <v>1429</v>
      </c>
      <c r="G861" s="268" t="s">
        <v>532</v>
      </c>
      <c r="H861" s="269">
        <v>5</v>
      </c>
      <c r="I861" s="270"/>
      <c r="J861" s="271">
        <f>ROUND(I861*H861,2)</f>
        <v>0</v>
      </c>
      <c r="K861" s="267" t="s">
        <v>184</v>
      </c>
      <c r="L861" s="272"/>
      <c r="M861" s="273" t="s">
        <v>19</v>
      </c>
      <c r="N861" s="274" t="s">
        <v>42</v>
      </c>
      <c r="O861" s="86"/>
      <c r="P861" s="223">
        <f>O861*H861</f>
        <v>0</v>
      </c>
      <c r="Q861" s="223">
        <v>0.00020000000000000001</v>
      </c>
      <c r="R861" s="223">
        <f>Q861*H861</f>
        <v>0.001</v>
      </c>
      <c r="S861" s="223">
        <v>0</v>
      </c>
      <c r="T861" s="224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25" t="s">
        <v>367</v>
      </c>
      <c r="AT861" s="225" t="s">
        <v>430</v>
      </c>
      <c r="AU861" s="225" t="s">
        <v>81</v>
      </c>
      <c r="AY861" s="19" t="s">
        <v>178</v>
      </c>
      <c r="BE861" s="226">
        <f>IF(N861="základní",J861,0)</f>
        <v>0</v>
      </c>
      <c r="BF861" s="226">
        <f>IF(N861="snížená",J861,0)</f>
        <v>0</v>
      </c>
      <c r="BG861" s="226">
        <f>IF(N861="zákl. přenesená",J861,0)</f>
        <v>0</v>
      </c>
      <c r="BH861" s="226">
        <f>IF(N861="sníž. přenesená",J861,0)</f>
        <v>0</v>
      </c>
      <c r="BI861" s="226">
        <f>IF(N861="nulová",J861,0)</f>
        <v>0</v>
      </c>
      <c r="BJ861" s="19" t="s">
        <v>79</v>
      </c>
      <c r="BK861" s="226">
        <f>ROUND(I861*H861,2)</f>
        <v>0</v>
      </c>
      <c r="BL861" s="19" t="s">
        <v>272</v>
      </c>
      <c r="BM861" s="225" t="s">
        <v>1430</v>
      </c>
    </row>
    <row r="862" s="2" customFormat="1" ht="33" customHeight="1">
      <c r="A862" s="40"/>
      <c r="B862" s="41"/>
      <c r="C862" s="214" t="s">
        <v>1431</v>
      </c>
      <c r="D862" s="214" t="s">
        <v>180</v>
      </c>
      <c r="E862" s="215" t="s">
        <v>1432</v>
      </c>
      <c r="F862" s="216" t="s">
        <v>1433</v>
      </c>
      <c r="G862" s="217" t="s">
        <v>275</v>
      </c>
      <c r="H862" s="218">
        <v>8.8399999999999999</v>
      </c>
      <c r="I862" s="219"/>
      <c r="J862" s="220">
        <f>ROUND(I862*H862,2)</f>
        <v>0</v>
      </c>
      <c r="K862" s="216" t="s">
        <v>184</v>
      </c>
      <c r="L862" s="46"/>
      <c r="M862" s="221" t="s">
        <v>19</v>
      </c>
      <c r="N862" s="222" t="s">
        <v>42</v>
      </c>
      <c r="O862" s="86"/>
      <c r="P862" s="223">
        <f>O862*H862</f>
        <v>0</v>
      </c>
      <c r="Q862" s="223">
        <v>0</v>
      </c>
      <c r="R862" s="223">
        <f>Q862*H862</f>
        <v>0</v>
      </c>
      <c r="S862" s="223">
        <v>0</v>
      </c>
      <c r="T862" s="224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25" t="s">
        <v>272</v>
      </c>
      <c r="AT862" s="225" t="s">
        <v>180</v>
      </c>
      <c r="AU862" s="225" t="s">
        <v>81</v>
      </c>
      <c r="AY862" s="19" t="s">
        <v>178</v>
      </c>
      <c r="BE862" s="226">
        <f>IF(N862="základní",J862,0)</f>
        <v>0</v>
      </c>
      <c r="BF862" s="226">
        <f>IF(N862="snížená",J862,0)</f>
        <v>0</v>
      </c>
      <c r="BG862" s="226">
        <f>IF(N862="zákl. přenesená",J862,0)</f>
        <v>0</v>
      </c>
      <c r="BH862" s="226">
        <f>IF(N862="sníž. přenesená",J862,0)</f>
        <v>0</v>
      </c>
      <c r="BI862" s="226">
        <f>IF(N862="nulová",J862,0)</f>
        <v>0</v>
      </c>
      <c r="BJ862" s="19" t="s">
        <v>79</v>
      </c>
      <c r="BK862" s="226">
        <f>ROUND(I862*H862,2)</f>
        <v>0</v>
      </c>
      <c r="BL862" s="19" t="s">
        <v>272</v>
      </c>
      <c r="BM862" s="225" t="s">
        <v>1434</v>
      </c>
    </row>
    <row r="863" s="2" customFormat="1">
      <c r="A863" s="40"/>
      <c r="B863" s="41"/>
      <c r="C863" s="42"/>
      <c r="D863" s="227" t="s">
        <v>187</v>
      </c>
      <c r="E863" s="42"/>
      <c r="F863" s="228" t="s">
        <v>1435</v>
      </c>
      <c r="G863" s="42"/>
      <c r="H863" s="42"/>
      <c r="I863" s="229"/>
      <c r="J863" s="42"/>
      <c r="K863" s="42"/>
      <c r="L863" s="46"/>
      <c r="M863" s="230"/>
      <c r="N863" s="231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187</v>
      </c>
      <c r="AU863" s="19" t="s">
        <v>81</v>
      </c>
    </row>
    <row r="864" s="13" customFormat="1">
      <c r="A864" s="13"/>
      <c r="B864" s="232"/>
      <c r="C864" s="233"/>
      <c r="D864" s="234" t="s">
        <v>189</v>
      </c>
      <c r="E864" s="235" t="s">
        <v>19</v>
      </c>
      <c r="F864" s="236" t="s">
        <v>1436</v>
      </c>
      <c r="G864" s="233"/>
      <c r="H864" s="237">
        <v>8.8399999999999999</v>
      </c>
      <c r="I864" s="238"/>
      <c r="J864" s="233"/>
      <c r="K864" s="233"/>
      <c r="L864" s="239"/>
      <c r="M864" s="240"/>
      <c r="N864" s="241"/>
      <c r="O864" s="241"/>
      <c r="P864" s="241"/>
      <c r="Q864" s="241"/>
      <c r="R864" s="241"/>
      <c r="S864" s="241"/>
      <c r="T864" s="24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3" t="s">
        <v>189</v>
      </c>
      <c r="AU864" s="243" t="s">
        <v>81</v>
      </c>
      <c r="AV864" s="13" t="s">
        <v>81</v>
      </c>
      <c r="AW864" s="13" t="s">
        <v>33</v>
      </c>
      <c r="AX864" s="13" t="s">
        <v>79</v>
      </c>
      <c r="AY864" s="243" t="s">
        <v>178</v>
      </c>
    </row>
    <row r="865" s="2" customFormat="1" ht="24.15" customHeight="1">
      <c r="A865" s="40"/>
      <c r="B865" s="41"/>
      <c r="C865" s="214" t="s">
        <v>1437</v>
      </c>
      <c r="D865" s="214" t="s">
        <v>180</v>
      </c>
      <c r="E865" s="215" t="s">
        <v>1438</v>
      </c>
      <c r="F865" s="216" t="s">
        <v>1439</v>
      </c>
      <c r="G865" s="217" t="s">
        <v>275</v>
      </c>
      <c r="H865" s="218">
        <v>8.8399999999999999</v>
      </c>
      <c r="I865" s="219"/>
      <c r="J865" s="220">
        <f>ROUND(I865*H865,2)</f>
        <v>0</v>
      </c>
      <c r="K865" s="216" t="s">
        <v>184</v>
      </c>
      <c r="L865" s="46"/>
      <c r="M865" s="221" t="s">
        <v>19</v>
      </c>
      <c r="N865" s="222" t="s">
        <v>42</v>
      </c>
      <c r="O865" s="86"/>
      <c r="P865" s="223">
        <f>O865*H865</f>
        <v>0</v>
      </c>
      <c r="Q865" s="223">
        <v>0</v>
      </c>
      <c r="R865" s="223">
        <f>Q865*H865</f>
        <v>0</v>
      </c>
      <c r="S865" s="223">
        <v>0</v>
      </c>
      <c r="T865" s="224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25" t="s">
        <v>272</v>
      </c>
      <c r="AT865" s="225" t="s">
        <v>180</v>
      </c>
      <c r="AU865" s="225" t="s">
        <v>81</v>
      </c>
      <c r="AY865" s="19" t="s">
        <v>178</v>
      </c>
      <c r="BE865" s="226">
        <f>IF(N865="základní",J865,0)</f>
        <v>0</v>
      </c>
      <c r="BF865" s="226">
        <f>IF(N865="snížená",J865,0)</f>
        <v>0</v>
      </c>
      <c r="BG865" s="226">
        <f>IF(N865="zákl. přenesená",J865,0)</f>
        <v>0</v>
      </c>
      <c r="BH865" s="226">
        <f>IF(N865="sníž. přenesená",J865,0)</f>
        <v>0</v>
      </c>
      <c r="BI865" s="226">
        <f>IF(N865="nulová",J865,0)</f>
        <v>0</v>
      </c>
      <c r="BJ865" s="19" t="s">
        <v>79</v>
      </c>
      <c r="BK865" s="226">
        <f>ROUND(I865*H865,2)</f>
        <v>0</v>
      </c>
      <c r="BL865" s="19" t="s">
        <v>272</v>
      </c>
      <c r="BM865" s="225" t="s">
        <v>1440</v>
      </c>
    </row>
    <row r="866" s="2" customFormat="1">
      <c r="A866" s="40"/>
      <c r="B866" s="41"/>
      <c r="C866" s="42"/>
      <c r="D866" s="227" t="s">
        <v>187</v>
      </c>
      <c r="E866" s="42"/>
      <c r="F866" s="228" t="s">
        <v>1441</v>
      </c>
      <c r="G866" s="42"/>
      <c r="H866" s="42"/>
      <c r="I866" s="229"/>
      <c r="J866" s="42"/>
      <c r="K866" s="42"/>
      <c r="L866" s="46"/>
      <c r="M866" s="230"/>
      <c r="N866" s="231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187</v>
      </c>
      <c r="AU866" s="19" t="s">
        <v>81</v>
      </c>
    </row>
    <row r="867" s="2" customFormat="1" ht="16.5" customHeight="1">
      <c r="A867" s="40"/>
      <c r="B867" s="41"/>
      <c r="C867" s="265" t="s">
        <v>1442</v>
      </c>
      <c r="D867" s="265" t="s">
        <v>430</v>
      </c>
      <c r="E867" s="266" t="s">
        <v>1443</v>
      </c>
      <c r="F867" s="267" t="s">
        <v>1444</v>
      </c>
      <c r="G867" s="268" t="s">
        <v>275</v>
      </c>
      <c r="H867" s="269">
        <v>8.8399999999999999</v>
      </c>
      <c r="I867" s="270"/>
      <c r="J867" s="271">
        <f>ROUND(I867*H867,2)</f>
        <v>0</v>
      </c>
      <c r="K867" s="267" t="s">
        <v>184</v>
      </c>
      <c r="L867" s="272"/>
      <c r="M867" s="273" t="s">
        <v>19</v>
      </c>
      <c r="N867" s="274" t="s">
        <v>42</v>
      </c>
      <c r="O867" s="86"/>
      <c r="P867" s="223">
        <f>O867*H867</f>
        <v>0</v>
      </c>
      <c r="Q867" s="223">
        <v>0.00018000000000000001</v>
      </c>
      <c r="R867" s="223">
        <f>Q867*H867</f>
        <v>0.0015912000000000001</v>
      </c>
      <c r="S867" s="223">
        <v>0</v>
      </c>
      <c r="T867" s="224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25" t="s">
        <v>367</v>
      </c>
      <c r="AT867" s="225" t="s">
        <v>430</v>
      </c>
      <c r="AU867" s="225" t="s">
        <v>81</v>
      </c>
      <c r="AY867" s="19" t="s">
        <v>178</v>
      </c>
      <c r="BE867" s="226">
        <f>IF(N867="základní",J867,0)</f>
        <v>0</v>
      </c>
      <c r="BF867" s="226">
        <f>IF(N867="snížená",J867,0)</f>
        <v>0</v>
      </c>
      <c r="BG867" s="226">
        <f>IF(N867="zákl. přenesená",J867,0)</f>
        <v>0</v>
      </c>
      <c r="BH867" s="226">
        <f>IF(N867="sníž. přenesená",J867,0)</f>
        <v>0</v>
      </c>
      <c r="BI867" s="226">
        <f>IF(N867="nulová",J867,0)</f>
        <v>0</v>
      </c>
      <c r="BJ867" s="19" t="s">
        <v>79</v>
      </c>
      <c r="BK867" s="226">
        <f>ROUND(I867*H867,2)</f>
        <v>0</v>
      </c>
      <c r="BL867" s="19" t="s">
        <v>272</v>
      </c>
      <c r="BM867" s="225" t="s">
        <v>1445</v>
      </c>
    </row>
    <row r="868" s="2" customFormat="1" ht="21.75" customHeight="1">
      <c r="A868" s="40"/>
      <c r="B868" s="41"/>
      <c r="C868" s="214" t="s">
        <v>1446</v>
      </c>
      <c r="D868" s="214" t="s">
        <v>180</v>
      </c>
      <c r="E868" s="215" t="s">
        <v>1447</v>
      </c>
      <c r="F868" s="216" t="s">
        <v>1448</v>
      </c>
      <c r="G868" s="217" t="s">
        <v>183</v>
      </c>
      <c r="H868" s="218">
        <v>323.49400000000003</v>
      </c>
      <c r="I868" s="219"/>
      <c r="J868" s="220">
        <f>ROUND(I868*H868,2)</f>
        <v>0</v>
      </c>
      <c r="K868" s="216" t="s">
        <v>184</v>
      </c>
      <c r="L868" s="46"/>
      <c r="M868" s="221" t="s">
        <v>19</v>
      </c>
      <c r="N868" s="222" t="s">
        <v>42</v>
      </c>
      <c r="O868" s="86"/>
      <c r="P868" s="223">
        <f>O868*H868</f>
        <v>0</v>
      </c>
      <c r="Q868" s="223">
        <v>0</v>
      </c>
      <c r="R868" s="223">
        <f>Q868*H868</f>
        <v>0</v>
      </c>
      <c r="S868" s="223">
        <v>0</v>
      </c>
      <c r="T868" s="224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25" t="s">
        <v>272</v>
      </c>
      <c r="AT868" s="225" t="s">
        <v>180</v>
      </c>
      <c r="AU868" s="225" t="s">
        <v>81</v>
      </c>
      <c r="AY868" s="19" t="s">
        <v>178</v>
      </c>
      <c r="BE868" s="226">
        <f>IF(N868="základní",J868,0)</f>
        <v>0</v>
      </c>
      <c r="BF868" s="226">
        <f>IF(N868="snížená",J868,0)</f>
        <v>0</v>
      </c>
      <c r="BG868" s="226">
        <f>IF(N868="zákl. přenesená",J868,0)</f>
        <v>0</v>
      </c>
      <c r="BH868" s="226">
        <f>IF(N868="sníž. přenesená",J868,0)</f>
        <v>0</v>
      </c>
      <c r="BI868" s="226">
        <f>IF(N868="nulová",J868,0)</f>
        <v>0</v>
      </c>
      <c r="BJ868" s="19" t="s">
        <v>79</v>
      </c>
      <c r="BK868" s="226">
        <f>ROUND(I868*H868,2)</f>
        <v>0</v>
      </c>
      <c r="BL868" s="19" t="s">
        <v>272</v>
      </c>
      <c r="BM868" s="225" t="s">
        <v>1449</v>
      </c>
    </row>
    <row r="869" s="2" customFormat="1">
      <c r="A869" s="40"/>
      <c r="B869" s="41"/>
      <c r="C869" s="42"/>
      <c r="D869" s="227" t="s">
        <v>187</v>
      </c>
      <c r="E869" s="42"/>
      <c r="F869" s="228" t="s">
        <v>1450</v>
      </c>
      <c r="G869" s="42"/>
      <c r="H869" s="42"/>
      <c r="I869" s="229"/>
      <c r="J869" s="42"/>
      <c r="K869" s="42"/>
      <c r="L869" s="46"/>
      <c r="M869" s="230"/>
      <c r="N869" s="231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187</v>
      </c>
      <c r="AU869" s="19" t="s">
        <v>81</v>
      </c>
    </row>
    <row r="870" s="13" customFormat="1">
      <c r="A870" s="13"/>
      <c r="B870" s="232"/>
      <c r="C870" s="233"/>
      <c r="D870" s="234" t="s">
        <v>189</v>
      </c>
      <c r="E870" s="235" t="s">
        <v>19</v>
      </c>
      <c r="F870" s="236" t="s">
        <v>1343</v>
      </c>
      <c r="G870" s="233"/>
      <c r="H870" s="237">
        <v>269.60000000000002</v>
      </c>
      <c r="I870" s="238"/>
      <c r="J870" s="233"/>
      <c r="K870" s="233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189</v>
      </c>
      <c r="AU870" s="243" t="s">
        <v>81</v>
      </c>
      <c r="AV870" s="13" t="s">
        <v>81</v>
      </c>
      <c r="AW870" s="13" t="s">
        <v>33</v>
      </c>
      <c r="AX870" s="13" t="s">
        <v>71</v>
      </c>
      <c r="AY870" s="243" t="s">
        <v>178</v>
      </c>
    </row>
    <row r="871" s="13" customFormat="1">
      <c r="A871" s="13"/>
      <c r="B871" s="232"/>
      <c r="C871" s="233"/>
      <c r="D871" s="234" t="s">
        <v>189</v>
      </c>
      <c r="E871" s="235" t="s">
        <v>19</v>
      </c>
      <c r="F871" s="236" t="s">
        <v>1375</v>
      </c>
      <c r="G871" s="233"/>
      <c r="H871" s="237">
        <v>18.800000000000001</v>
      </c>
      <c r="I871" s="238"/>
      <c r="J871" s="233"/>
      <c r="K871" s="233"/>
      <c r="L871" s="239"/>
      <c r="M871" s="240"/>
      <c r="N871" s="241"/>
      <c r="O871" s="241"/>
      <c r="P871" s="241"/>
      <c r="Q871" s="241"/>
      <c r="R871" s="241"/>
      <c r="S871" s="241"/>
      <c r="T871" s="24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3" t="s">
        <v>189</v>
      </c>
      <c r="AU871" s="243" t="s">
        <v>81</v>
      </c>
      <c r="AV871" s="13" t="s">
        <v>81</v>
      </c>
      <c r="AW871" s="13" t="s">
        <v>33</v>
      </c>
      <c r="AX871" s="13" t="s">
        <v>71</v>
      </c>
      <c r="AY871" s="243" t="s">
        <v>178</v>
      </c>
    </row>
    <row r="872" s="13" customFormat="1">
      <c r="A872" s="13"/>
      <c r="B872" s="232"/>
      <c r="C872" s="233"/>
      <c r="D872" s="234" t="s">
        <v>189</v>
      </c>
      <c r="E872" s="235" t="s">
        <v>19</v>
      </c>
      <c r="F872" s="236" t="s">
        <v>1345</v>
      </c>
      <c r="G872" s="233"/>
      <c r="H872" s="237">
        <v>32</v>
      </c>
      <c r="I872" s="238"/>
      <c r="J872" s="233"/>
      <c r="K872" s="233"/>
      <c r="L872" s="239"/>
      <c r="M872" s="240"/>
      <c r="N872" s="241"/>
      <c r="O872" s="241"/>
      <c r="P872" s="241"/>
      <c r="Q872" s="241"/>
      <c r="R872" s="241"/>
      <c r="S872" s="241"/>
      <c r="T872" s="24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3" t="s">
        <v>189</v>
      </c>
      <c r="AU872" s="243" t="s">
        <v>81</v>
      </c>
      <c r="AV872" s="13" t="s">
        <v>81</v>
      </c>
      <c r="AW872" s="13" t="s">
        <v>33</v>
      </c>
      <c r="AX872" s="13" t="s">
        <v>71</v>
      </c>
      <c r="AY872" s="243" t="s">
        <v>178</v>
      </c>
    </row>
    <row r="873" s="13" customFormat="1">
      <c r="A873" s="13"/>
      <c r="B873" s="232"/>
      <c r="C873" s="233"/>
      <c r="D873" s="234" t="s">
        <v>189</v>
      </c>
      <c r="E873" s="235" t="s">
        <v>19</v>
      </c>
      <c r="F873" s="236" t="s">
        <v>1346</v>
      </c>
      <c r="G873" s="233"/>
      <c r="H873" s="237">
        <v>3.0939999999999999</v>
      </c>
      <c r="I873" s="238"/>
      <c r="J873" s="233"/>
      <c r="K873" s="233"/>
      <c r="L873" s="239"/>
      <c r="M873" s="240"/>
      <c r="N873" s="241"/>
      <c r="O873" s="241"/>
      <c r="P873" s="241"/>
      <c r="Q873" s="241"/>
      <c r="R873" s="241"/>
      <c r="S873" s="241"/>
      <c r="T873" s="24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3" t="s">
        <v>189</v>
      </c>
      <c r="AU873" s="243" t="s">
        <v>81</v>
      </c>
      <c r="AV873" s="13" t="s">
        <v>81</v>
      </c>
      <c r="AW873" s="13" t="s">
        <v>33</v>
      </c>
      <c r="AX873" s="13" t="s">
        <v>71</v>
      </c>
      <c r="AY873" s="243" t="s">
        <v>178</v>
      </c>
    </row>
    <row r="874" s="14" customFormat="1">
      <c r="A874" s="14"/>
      <c r="B874" s="244"/>
      <c r="C874" s="245"/>
      <c r="D874" s="234" t="s">
        <v>189</v>
      </c>
      <c r="E874" s="246" t="s">
        <v>19</v>
      </c>
      <c r="F874" s="247" t="s">
        <v>214</v>
      </c>
      <c r="G874" s="245"/>
      <c r="H874" s="248">
        <v>323.49400000000003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189</v>
      </c>
      <c r="AU874" s="254" t="s">
        <v>81</v>
      </c>
      <c r="AV874" s="14" t="s">
        <v>185</v>
      </c>
      <c r="AW874" s="14" t="s">
        <v>33</v>
      </c>
      <c r="AX874" s="14" t="s">
        <v>79</v>
      </c>
      <c r="AY874" s="254" t="s">
        <v>178</v>
      </c>
    </row>
    <row r="875" s="2" customFormat="1" ht="16.5" customHeight="1">
      <c r="A875" s="40"/>
      <c r="B875" s="41"/>
      <c r="C875" s="265" t="s">
        <v>1451</v>
      </c>
      <c r="D875" s="265" t="s">
        <v>430</v>
      </c>
      <c r="E875" s="266" t="s">
        <v>1452</v>
      </c>
      <c r="F875" s="267" t="s">
        <v>1453</v>
      </c>
      <c r="G875" s="268" t="s">
        <v>183</v>
      </c>
      <c r="H875" s="269">
        <v>373.63600000000002</v>
      </c>
      <c r="I875" s="270"/>
      <c r="J875" s="271">
        <f>ROUND(I875*H875,2)</f>
        <v>0</v>
      </c>
      <c r="K875" s="267" t="s">
        <v>184</v>
      </c>
      <c r="L875" s="272"/>
      <c r="M875" s="273" t="s">
        <v>19</v>
      </c>
      <c r="N875" s="274" t="s">
        <v>42</v>
      </c>
      <c r="O875" s="86"/>
      <c r="P875" s="223">
        <f>O875*H875</f>
        <v>0</v>
      </c>
      <c r="Q875" s="223">
        <v>0.00029999999999999997</v>
      </c>
      <c r="R875" s="223">
        <f>Q875*H875</f>
        <v>0.1120908</v>
      </c>
      <c r="S875" s="223">
        <v>0</v>
      </c>
      <c r="T875" s="224">
        <f>S875*H875</f>
        <v>0</v>
      </c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R875" s="225" t="s">
        <v>367</v>
      </c>
      <c r="AT875" s="225" t="s">
        <v>430</v>
      </c>
      <c r="AU875" s="225" t="s">
        <v>81</v>
      </c>
      <c r="AY875" s="19" t="s">
        <v>178</v>
      </c>
      <c r="BE875" s="226">
        <f>IF(N875="základní",J875,0)</f>
        <v>0</v>
      </c>
      <c r="BF875" s="226">
        <f>IF(N875="snížená",J875,0)</f>
        <v>0</v>
      </c>
      <c r="BG875" s="226">
        <f>IF(N875="zákl. přenesená",J875,0)</f>
        <v>0</v>
      </c>
      <c r="BH875" s="226">
        <f>IF(N875="sníž. přenesená",J875,0)</f>
        <v>0</v>
      </c>
      <c r="BI875" s="226">
        <f>IF(N875="nulová",J875,0)</f>
        <v>0</v>
      </c>
      <c r="BJ875" s="19" t="s">
        <v>79</v>
      </c>
      <c r="BK875" s="226">
        <f>ROUND(I875*H875,2)</f>
        <v>0</v>
      </c>
      <c r="BL875" s="19" t="s">
        <v>272</v>
      </c>
      <c r="BM875" s="225" t="s">
        <v>1454</v>
      </c>
    </row>
    <row r="876" s="13" customFormat="1">
      <c r="A876" s="13"/>
      <c r="B876" s="232"/>
      <c r="C876" s="233"/>
      <c r="D876" s="234" t="s">
        <v>189</v>
      </c>
      <c r="E876" s="233"/>
      <c r="F876" s="236" t="s">
        <v>1455</v>
      </c>
      <c r="G876" s="233"/>
      <c r="H876" s="237">
        <v>373.63600000000002</v>
      </c>
      <c r="I876" s="238"/>
      <c r="J876" s="233"/>
      <c r="K876" s="233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189</v>
      </c>
      <c r="AU876" s="243" t="s">
        <v>81</v>
      </c>
      <c r="AV876" s="13" t="s">
        <v>81</v>
      </c>
      <c r="AW876" s="13" t="s">
        <v>4</v>
      </c>
      <c r="AX876" s="13" t="s">
        <v>79</v>
      </c>
      <c r="AY876" s="243" t="s">
        <v>178</v>
      </c>
    </row>
    <row r="877" s="2" customFormat="1" ht="16.5" customHeight="1">
      <c r="A877" s="40"/>
      <c r="B877" s="41"/>
      <c r="C877" s="214" t="s">
        <v>1456</v>
      </c>
      <c r="D877" s="214" t="s">
        <v>180</v>
      </c>
      <c r="E877" s="215" t="s">
        <v>1457</v>
      </c>
      <c r="F877" s="216" t="s">
        <v>1458</v>
      </c>
      <c r="G877" s="217" t="s">
        <v>275</v>
      </c>
      <c r="H877" s="218">
        <v>229.5</v>
      </c>
      <c r="I877" s="219"/>
      <c r="J877" s="220">
        <f>ROUND(I877*H877,2)</f>
        <v>0</v>
      </c>
      <c r="K877" s="216" t="s">
        <v>184</v>
      </c>
      <c r="L877" s="46"/>
      <c r="M877" s="221" t="s">
        <v>19</v>
      </c>
      <c r="N877" s="222" t="s">
        <v>42</v>
      </c>
      <c r="O877" s="86"/>
      <c r="P877" s="223">
        <f>O877*H877</f>
        <v>0</v>
      </c>
      <c r="Q877" s="223">
        <v>0.00038000000000000002</v>
      </c>
      <c r="R877" s="223">
        <f>Q877*H877</f>
        <v>0.08721000000000001</v>
      </c>
      <c r="S877" s="223">
        <v>0</v>
      </c>
      <c r="T877" s="224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25" t="s">
        <v>272</v>
      </c>
      <c r="AT877" s="225" t="s">
        <v>180</v>
      </c>
      <c r="AU877" s="225" t="s">
        <v>81</v>
      </c>
      <c r="AY877" s="19" t="s">
        <v>178</v>
      </c>
      <c r="BE877" s="226">
        <f>IF(N877="základní",J877,0)</f>
        <v>0</v>
      </c>
      <c r="BF877" s="226">
        <f>IF(N877="snížená",J877,0)</f>
        <v>0</v>
      </c>
      <c r="BG877" s="226">
        <f>IF(N877="zákl. přenesená",J877,0)</f>
        <v>0</v>
      </c>
      <c r="BH877" s="226">
        <f>IF(N877="sníž. přenesená",J877,0)</f>
        <v>0</v>
      </c>
      <c r="BI877" s="226">
        <f>IF(N877="nulová",J877,0)</f>
        <v>0</v>
      </c>
      <c r="BJ877" s="19" t="s">
        <v>79</v>
      </c>
      <c r="BK877" s="226">
        <f>ROUND(I877*H877,2)</f>
        <v>0</v>
      </c>
      <c r="BL877" s="19" t="s">
        <v>272</v>
      </c>
      <c r="BM877" s="225" t="s">
        <v>1459</v>
      </c>
    </row>
    <row r="878" s="2" customFormat="1">
      <c r="A878" s="40"/>
      <c r="B878" s="41"/>
      <c r="C878" s="42"/>
      <c r="D878" s="227" t="s">
        <v>187</v>
      </c>
      <c r="E878" s="42"/>
      <c r="F878" s="228" t="s">
        <v>1460</v>
      </c>
      <c r="G878" s="42"/>
      <c r="H878" s="42"/>
      <c r="I878" s="229"/>
      <c r="J878" s="42"/>
      <c r="K878" s="42"/>
      <c r="L878" s="46"/>
      <c r="M878" s="230"/>
      <c r="N878" s="231"/>
      <c r="O878" s="86"/>
      <c r="P878" s="86"/>
      <c r="Q878" s="86"/>
      <c r="R878" s="86"/>
      <c r="S878" s="86"/>
      <c r="T878" s="87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9" t="s">
        <v>187</v>
      </c>
      <c r="AU878" s="19" t="s">
        <v>81</v>
      </c>
    </row>
    <row r="879" s="15" customFormat="1">
      <c r="A879" s="15"/>
      <c r="B879" s="255"/>
      <c r="C879" s="256"/>
      <c r="D879" s="234" t="s">
        <v>189</v>
      </c>
      <c r="E879" s="257" t="s">
        <v>19</v>
      </c>
      <c r="F879" s="258" t="s">
        <v>1461</v>
      </c>
      <c r="G879" s="256"/>
      <c r="H879" s="257" t="s">
        <v>19</v>
      </c>
      <c r="I879" s="259"/>
      <c r="J879" s="256"/>
      <c r="K879" s="256"/>
      <c r="L879" s="260"/>
      <c r="M879" s="261"/>
      <c r="N879" s="262"/>
      <c r="O879" s="262"/>
      <c r="P879" s="262"/>
      <c r="Q879" s="262"/>
      <c r="R879" s="262"/>
      <c r="S879" s="262"/>
      <c r="T879" s="263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64" t="s">
        <v>189</v>
      </c>
      <c r="AU879" s="264" t="s">
        <v>81</v>
      </c>
      <c r="AV879" s="15" t="s">
        <v>79</v>
      </c>
      <c r="AW879" s="15" t="s">
        <v>33</v>
      </c>
      <c r="AX879" s="15" t="s">
        <v>71</v>
      </c>
      <c r="AY879" s="264" t="s">
        <v>178</v>
      </c>
    </row>
    <row r="880" s="13" customFormat="1">
      <c r="A880" s="13"/>
      <c r="B880" s="232"/>
      <c r="C880" s="233"/>
      <c r="D880" s="234" t="s">
        <v>189</v>
      </c>
      <c r="E880" s="235" t="s">
        <v>19</v>
      </c>
      <c r="F880" s="236" t="s">
        <v>1462</v>
      </c>
      <c r="G880" s="233"/>
      <c r="H880" s="237">
        <v>229.5</v>
      </c>
      <c r="I880" s="238"/>
      <c r="J880" s="233"/>
      <c r="K880" s="233"/>
      <c r="L880" s="239"/>
      <c r="M880" s="240"/>
      <c r="N880" s="241"/>
      <c r="O880" s="241"/>
      <c r="P880" s="241"/>
      <c r="Q880" s="241"/>
      <c r="R880" s="241"/>
      <c r="S880" s="241"/>
      <c r="T880" s="24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3" t="s">
        <v>189</v>
      </c>
      <c r="AU880" s="243" t="s">
        <v>81</v>
      </c>
      <c r="AV880" s="13" t="s">
        <v>81</v>
      </c>
      <c r="AW880" s="13" t="s">
        <v>33</v>
      </c>
      <c r="AX880" s="13" t="s">
        <v>79</v>
      </c>
      <c r="AY880" s="243" t="s">
        <v>178</v>
      </c>
    </row>
    <row r="881" s="2" customFormat="1" ht="16.5" customHeight="1">
      <c r="A881" s="40"/>
      <c r="B881" s="41"/>
      <c r="C881" s="265" t="s">
        <v>1463</v>
      </c>
      <c r="D881" s="265" t="s">
        <v>430</v>
      </c>
      <c r="E881" s="266" t="s">
        <v>1408</v>
      </c>
      <c r="F881" s="267" t="s">
        <v>1409</v>
      </c>
      <c r="G881" s="268" t="s">
        <v>183</v>
      </c>
      <c r="H881" s="269">
        <v>22.949999999999999</v>
      </c>
      <c r="I881" s="270"/>
      <c r="J881" s="271">
        <f>ROUND(I881*H881,2)</f>
        <v>0</v>
      </c>
      <c r="K881" s="267" t="s">
        <v>184</v>
      </c>
      <c r="L881" s="272"/>
      <c r="M881" s="273" t="s">
        <v>19</v>
      </c>
      <c r="N881" s="274" t="s">
        <v>42</v>
      </c>
      <c r="O881" s="86"/>
      <c r="P881" s="223">
        <f>O881*H881</f>
        <v>0</v>
      </c>
      <c r="Q881" s="223">
        <v>0.0023999999999999998</v>
      </c>
      <c r="R881" s="223">
        <f>Q881*H881</f>
        <v>0.05507999999999999</v>
      </c>
      <c r="S881" s="223">
        <v>0</v>
      </c>
      <c r="T881" s="224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25" t="s">
        <v>367</v>
      </c>
      <c r="AT881" s="225" t="s">
        <v>430</v>
      </c>
      <c r="AU881" s="225" t="s">
        <v>81</v>
      </c>
      <c r="AY881" s="19" t="s">
        <v>178</v>
      </c>
      <c r="BE881" s="226">
        <f>IF(N881="základní",J881,0)</f>
        <v>0</v>
      </c>
      <c r="BF881" s="226">
        <f>IF(N881="snížená",J881,0)</f>
        <v>0</v>
      </c>
      <c r="BG881" s="226">
        <f>IF(N881="zákl. přenesená",J881,0)</f>
        <v>0</v>
      </c>
      <c r="BH881" s="226">
        <f>IF(N881="sníž. přenesená",J881,0)</f>
        <v>0</v>
      </c>
      <c r="BI881" s="226">
        <f>IF(N881="nulová",J881,0)</f>
        <v>0</v>
      </c>
      <c r="BJ881" s="19" t="s">
        <v>79</v>
      </c>
      <c r="BK881" s="226">
        <f>ROUND(I881*H881,2)</f>
        <v>0</v>
      </c>
      <c r="BL881" s="19" t="s">
        <v>272</v>
      </c>
      <c r="BM881" s="225" t="s">
        <v>1464</v>
      </c>
    </row>
    <row r="882" s="13" customFormat="1">
      <c r="A882" s="13"/>
      <c r="B882" s="232"/>
      <c r="C882" s="233"/>
      <c r="D882" s="234" t="s">
        <v>189</v>
      </c>
      <c r="E882" s="235" t="s">
        <v>19</v>
      </c>
      <c r="F882" s="236" t="s">
        <v>1465</v>
      </c>
      <c r="G882" s="233"/>
      <c r="H882" s="237">
        <v>22.949999999999999</v>
      </c>
      <c r="I882" s="238"/>
      <c r="J882" s="233"/>
      <c r="K882" s="233"/>
      <c r="L882" s="239"/>
      <c r="M882" s="240"/>
      <c r="N882" s="241"/>
      <c r="O882" s="241"/>
      <c r="P882" s="241"/>
      <c r="Q882" s="241"/>
      <c r="R882" s="241"/>
      <c r="S882" s="241"/>
      <c r="T882" s="242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3" t="s">
        <v>189</v>
      </c>
      <c r="AU882" s="243" t="s">
        <v>81</v>
      </c>
      <c r="AV882" s="13" t="s">
        <v>81</v>
      </c>
      <c r="AW882" s="13" t="s">
        <v>33</v>
      </c>
      <c r="AX882" s="13" t="s">
        <v>79</v>
      </c>
      <c r="AY882" s="243" t="s">
        <v>178</v>
      </c>
    </row>
    <row r="883" s="2" customFormat="1" ht="24.15" customHeight="1">
      <c r="A883" s="40"/>
      <c r="B883" s="41"/>
      <c r="C883" s="214" t="s">
        <v>1466</v>
      </c>
      <c r="D883" s="214" t="s">
        <v>180</v>
      </c>
      <c r="E883" s="215" t="s">
        <v>1467</v>
      </c>
      <c r="F883" s="216" t="s">
        <v>1468</v>
      </c>
      <c r="G883" s="217" t="s">
        <v>1333</v>
      </c>
      <c r="H883" s="275"/>
      <c r="I883" s="219"/>
      <c r="J883" s="220">
        <f>ROUND(I883*H883,2)</f>
        <v>0</v>
      </c>
      <c r="K883" s="216" t="s">
        <v>184</v>
      </c>
      <c r="L883" s="46"/>
      <c r="M883" s="221" t="s">
        <v>19</v>
      </c>
      <c r="N883" s="222" t="s">
        <v>42</v>
      </c>
      <c r="O883" s="86"/>
      <c r="P883" s="223">
        <f>O883*H883</f>
        <v>0</v>
      </c>
      <c r="Q883" s="223">
        <v>0</v>
      </c>
      <c r="R883" s="223">
        <f>Q883*H883</f>
        <v>0</v>
      </c>
      <c r="S883" s="223">
        <v>0</v>
      </c>
      <c r="T883" s="224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25" t="s">
        <v>272</v>
      </c>
      <c r="AT883" s="225" t="s">
        <v>180</v>
      </c>
      <c r="AU883" s="225" t="s">
        <v>81</v>
      </c>
      <c r="AY883" s="19" t="s">
        <v>178</v>
      </c>
      <c r="BE883" s="226">
        <f>IF(N883="základní",J883,0)</f>
        <v>0</v>
      </c>
      <c r="BF883" s="226">
        <f>IF(N883="snížená",J883,0)</f>
        <v>0</v>
      </c>
      <c r="BG883" s="226">
        <f>IF(N883="zákl. přenesená",J883,0)</f>
        <v>0</v>
      </c>
      <c r="BH883" s="226">
        <f>IF(N883="sníž. přenesená",J883,0)</f>
        <v>0</v>
      </c>
      <c r="BI883" s="226">
        <f>IF(N883="nulová",J883,0)</f>
        <v>0</v>
      </c>
      <c r="BJ883" s="19" t="s">
        <v>79</v>
      </c>
      <c r="BK883" s="226">
        <f>ROUND(I883*H883,2)</f>
        <v>0</v>
      </c>
      <c r="BL883" s="19" t="s">
        <v>272</v>
      </c>
      <c r="BM883" s="225" t="s">
        <v>1469</v>
      </c>
    </row>
    <row r="884" s="2" customFormat="1">
      <c r="A884" s="40"/>
      <c r="B884" s="41"/>
      <c r="C884" s="42"/>
      <c r="D884" s="227" t="s">
        <v>187</v>
      </c>
      <c r="E884" s="42"/>
      <c r="F884" s="228" t="s">
        <v>1470</v>
      </c>
      <c r="G884" s="42"/>
      <c r="H884" s="42"/>
      <c r="I884" s="229"/>
      <c r="J884" s="42"/>
      <c r="K884" s="42"/>
      <c r="L884" s="46"/>
      <c r="M884" s="230"/>
      <c r="N884" s="231"/>
      <c r="O884" s="86"/>
      <c r="P884" s="86"/>
      <c r="Q884" s="86"/>
      <c r="R884" s="86"/>
      <c r="S884" s="86"/>
      <c r="T884" s="87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T884" s="19" t="s">
        <v>187</v>
      </c>
      <c r="AU884" s="19" t="s">
        <v>81</v>
      </c>
    </row>
    <row r="885" s="12" customFormat="1" ht="22.8" customHeight="1">
      <c r="A885" s="12"/>
      <c r="B885" s="198"/>
      <c r="C885" s="199"/>
      <c r="D885" s="200" t="s">
        <v>70</v>
      </c>
      <c r="E885" s="212" t="s">
        <v>1471</v>
      </c>
      <c r="F885" s="212" t="s">
        <v>1472</v>
      </c>
      <c r="G885" s="199"/>
      <c r="H885" s="199"/>
      <c r="I885" s="202"/>
      <c r="J885" s="213">
        <f>BK885</f>
        <v>0</v>
      </c>
      <c r="K885" s="199"/>
      <c r="L885" s="204"/>
      <c r="M885" s="205"/>
      <c r="N885" s="206"/>
      <c r="O885" s="206"/>
      <c r="P885" s="207">
        <f>SUM(P886:P963)</f>
        <v>0</v>
      </c>
      <c r="Q885" s="206"/>
      <c r="R885" s="207">
        <f>SUM(R886:R963)</f>
        <v>6.9150778199999996</v>
      </c>
      <c r="S885" s="206"/>
      <c r="T885" s="208">
        <f>SUM(T886:T963)</f>
        <v>0</v>
      </c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R885" s="209" t="s">
        <v>81</v>
      </c>
      <c r="AT885" s="210" t="s">
        <v>70</v>
      </c>
      <c r="AU885" s="210" t="s">
        <v>79</v>
      </c>
      <c r="AY885" s="209" t="s">
        <v>178</v>
      </c>
      <c r="BK885" s="211">
        <f>SUM(BK886:BK963)</f>
        <v>0</v>
      </c>
    </row>
    <row r="886" s="2" customFormat="1" ht="24.15" customHeight="1">
      <c r="A886" s="40"/>
      <c r="B886" s="41"/>
      <c r="C886" s="214" t="s">
        <v>1473</v>
      </c>
      <c r="D886" s="214" t="s">
        <v>180</v>
      </c>
      <c r="E886" s="215" t="s">
        <v>1474</v>
      </c>
      <c r="F886" s="216" t="s">
        <v>1475</v>
      </c>
      <c r="G886" s="217" t="s">
        <v>183</v>
      </c>
      <c r="H886" s="218">
        <v>110.65000000000001</v>
      </c>
      <c r="I886" s="219"/>
      <c r="J886" s="220">
        <f>ROUND(I886*H886,2)</f>
        <v>0</v>
      </c>
      <c r="K886" s="216" t="s">
        <v>184</v>
      </c>
      <c r="L886" s="46"/>
      <c r="M886" s="221" t="s">
        <v>19</v>
      </c>
      <c r="N886" s="222" t="s">
        <v>42</v>
      </c>
      <c r="O886" s="86"/>
      <c r="P886" s="223">
        <f>O886*H886</f>
        <v>0</v>
      </c>
      <c r="Q886" s="223">
        <v>0.00029999999999999997</v>
      </c>
      <c r="R886" s="223">
        <f>Q886*H886</f>
        <v>0.033194999999999995</v>
      </c>
      <c r="S886" s="223">
        <v>0</v>
      </c>
      <c r="T886" s="224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25" t="s">
        <v>272</v>
      </c>
      <c r="AT886" s="225" t="s">
        <v>180</v>
      </c>
      <c r="AU886" s="225" t="s">
        <v>81</v>
      </c>
      <c r="AY886" s="19" t="s">
        <v>178</v>
      </c>
      <c r="BE886" s="226">
        <f>IF(N886="základní",J886,0)</f>
        <v>0</v>
      </c>
      <c r="BF886" s="226">
        <f>IF(N886="snížená",J886,0)</f>
        <v>0</v>
      </c>
      <c r="BG886" s="226">
        <f>IF(N886="zákl. přenesená",J886,0)</f>
        <v>0</v>
      </c>
      <c r="BH886" s="226">
        <f>IF(N886="sníž. přenesená",J886,0)</f>
        <v>0</v>
      </c>
      <c r="BI886" s="226">
        <f>IF(N886="nulová",J886,0)</f>
        <v>0</v>
      </c>
      <c r="BJ886" s="19" t="s">
        <v>79</v>
      </c>
      <c r="BK886" s="226">
        <f>ROUND(I886*H886,2)</f>
        <v>0</v>
      </c>
      <c r="BL886" s="19" t="s">
        <v>272</v>
      </c>
      <c r="BM886" s="225" t="s">
        <v>1476</v>
      </c>
    </row>
    <row r="887" s="2" customFormat="1">
      <c r="A887" s="40"/>
      <c r="B887" s="41"/>
      <c r="C887" s="42"/>
      <c r="D887" s="227" t="s">
        <v>187</v>
      </c>
      <c r="E887" s="42"/>
      <c r="F887" s="228" t="s">
        <v>1477</v>
      </c>
      <c r="G887" s="42"/>
      <c r="H887" s="42"/>
      <c r="I887" s="229"/>
      <c r="J887" s="42"/>
      <c r="K887" s="42"/>
      <c r="L887" s="46"/>
      <c r="M887" s="230"/>
      <c r="N887" s="231"/>
      <c r="O887" s="86"/>
      <c r="P887" s="86"/>
      <c r="Q887" s="86"/>
      <c r="R887" s="86"/>
      <c r="S887" s="86"/>
      <c r="T887" s="87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T887" s="19" t="s">
        <v>187</v>
      </c>
      <c r="AU887" s="19" t="s">
        <v>81</v>
      </c>
    </row>
    <row r="888" s="13" customFormat="1">
      <c r="A888" s="13"/>
      <c r="B888" s="232"/>
      <c r="C888" s="233"/>
      <c r="D888" s="234" t="s">
        <v>189</v>
      </c>
      <c r="E888" s="235" t="s">
        <v>19</v>
      </c>
      <c r="F888" s="236" t="s">
        <v>1478</v>
      </c>
      <c r="G888" s="233"/>
      <c r="H888" s="237">
        <v>110.65000000000001</v>
      </c>
      <c r="I888" s="238"/>
      <c r="J888" s="233"/>
      <c r="K888" s="233"/>
      <c r="L888" s="239"/>
      <c r="M888" s="240"/>
      <c r="N888" s="241"/>
      <c r="O888" s="241"/>
      <c r="P888" s="241"/>
      <c r="Q888" s="241"/>
      <c r="R888" s="241"/>
      <c r="S888" s="241"/>
      <c r="T888" s="24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3" t="s">
        <v>189</v>
      </c>
      <c r="AU888" s="243" t="s">
        <v>81</v>
      </c>
      <c r="AV888" s="13" t="s">
        <v>81</v>
      </c>
      <c r="AW888" s="13" t="s">
        <v>33</v>
      </c>
      <c r="AX888" s="13" t="s">
        <v>79</v>
      </c>
      <c r="AY888" s="243" t="s">
        <v>178</v>
      </c>
    </row>
    <row r="889" s="2" customFormat="1" ht="16.5" customHeight="1">
      <c r="A889" s="40"/>
      <c r="B889" s="41"/>
      <c r="C889" s="265" t="s">
        <v>1479</v>
      </c>
      <c r="D889" s="265" t="s">
        <v>430</v>
      </c>
      <c r="E889" s="266" t="s">
        <v>1480</v>
      </c>
      <c r="F889" s="267" t="s">
        <v>1481</v>
      </c>
      <c r="G889" s="268" t="s">
        <v>183</v>
      </c>
      <c r="H889" s="269">
        <v>116.18300000000001</v>
      </c>
      <c r="I889" s="270"/>
      <c r="J889" s="271">
        <f>ROUND(I889*H889,2)</f>
        <v>0</v>
      </c>
      <c r="K889" s="267" t="s">
        <v>184</v>
      </c>
      <c r="L889" s="272"/>
      <c r="M889" s="273" t="s">
        <v>19</v>
      </c>
      <c r="N889" s="274" t="s">
        <v>42</v>
      </c>
      <c r="O889" s="86"/>
      <c r="P889" s="223">
        <f>O889*H889</f>
        <v>0</v>
      </c>
      <c r="Q889" s="223">
        <v>0.0035000000000000001</v>
      </c>
      <c r="R889" s="223">
        <f>Q889*H889</f>
        <v>0.40664050000000002</v>
      </c>
      <c r="S889" s="223">
        <v>0</v>
      </c>
      <c r="T889" s="224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25" t="s">
        <v>367</v>
      </c>
      <c r="AT889" s="225" t="s">
        <v>430</v>
      </c>
      <c r="AU889" s="225" t="s">
        <v>81</v>
      </c>
      <c r="AY889" s="19" t="s">
        <v>178</v>
      </c>
      <c r="BE889" s="226">
        <f>IF(N889="základní",J889,0)</f>
        <v>0</v>
      </c>
      <c r="BF889" s="226">
        <f>IF(N889="snížená",J889,0)</f>
        <v>0</v>
      </c>
      <c r="BG889" s="226">
        <f>IF(N889="zákl. přenesená",J889,0)</f>
        <v>0</v>
      </c>
      <c r="BH889" s="226">
        <f>IF(N889="sníž. přenesená",J889,0)</f>
        <v>0</v>
      </c>
      <c r="BI889" s="226">
        <f>IF(N889="nulová",J889,0)</f>
        <v>0</v>
      </c>
      <c r="BJ889" s="19" t="s">
        <v>79</v>
      </c>
      <c r="BK889" s="226">
        <f>ROUND(I889*H889,2)</f>
        <v>0</v>
      </c>
      <c r="BL889" s="19" t="s">
        <v>272</v>
      </c>
      <c r="BM889" s="225" t="s">
        <v>1482</v>
      </c>
    </row>
    <row r="890" s="13" customFormat="1">
      <c r="A890" s="13"/>
      <c r="B890" s="232"/>
      <c r="C890" s="233"/>
      <c r="D890" s="234" t="s">
        <v>189</v>
      </c>
      <c r="E890" s="233"/>
      <c r="F890" s="236" t="s">
        <v>1483</v>
      </c>
      <c r="G890" s="233"/>
      <c r="H890" s="237">
        <v>116.18300000000001</v>
      </c>
      <c r="I890" s="238"/>
      <c r="J890" s="233"/>
      <c r="K890" s="233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189</v>
      </c>
      <c r="AU890" s="243" t="s">
        <v>81</v>
      </c>
      <c r="AV890" s="13" t="s">
        <v>81</v>
      </c>
      <c r="AW890" s="13" t="s">
        <v>4</v>
      </c>
      <c r="AX890" s="13" t="s">
        <v>79</v>
      </c>
      <c r="AY890" s="243" t="s">
        <v>178</v>
      </c>
    </row>
    <row r="891" s="2" customFormat="1" ht="24.15" customHeight="1">
      <c r="A891" s="40"/>
      <c r="B891" s="41"/>
      <c r="C891" s="214" t="s">
        <v>1484</v>
      </c>
      <c r="D891" s="214" t="s">
        <v>180</v>
      </c>
      <c r="E891" s="215" t="s">
        <v>1485</v>
      </c>
      <c r="F891" s="216" t="s">
        <v>1486</v>
      </c>
      <c r="G891" s="217" t="s">
        <v>183</v>
      </c>
      <c r="H891" s="218">
        <v>211.81999999999999</v>
      </c>
      <c r="I891" s="219"/>
      <c r="J891" s="220">
        <f>ROUND(I891*H891,2)</f>
        <v>0</v>
      </c>
      <c r="K891" s="216" t="s">
        <v>184</v>
      </c>
      <c r="L891" s="46"/>
      <c r="M891" s="221" t="s">
        <v>19</v>
      </c>
      <c r="N891" s="222" t="s">
        <v>42</v>
      </c>
      <c r="O891" s="86"/>
      <c r="P891" s="223">
        <f>O891*H891</f>
        <v>0</v>
      </c>
      <c r="Q891" s="223">
        <v>0</v>
      </c>
      <c r="R891" s="223">
        <f>Q891*H891</f>
        <v>0</v>
      </c>
      <c r="S891" s="223">
        <v>0</v>
      </c>
      <c r="T891" s="224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25" t="s">
        <v>272</v>
      </c>
      <c r="AT891" s="225" t="s">
        <v>180</v>
      </c>
      <c r="AU891" s="225" t="s">
        <v>81</v>
      </c>
      <c r="AY891" s="19" t="s">
        <v>178</v>
      </c>
      <c r="BE891" s="226">
        <f>IF(N891="základní",J891,0)</f>
        <v>0</v>
      </c>
      <c r="BF891" s="226">
        <f>IF(N891="snížená",J891,0)</f>
        <v>0</v>
      </c>
      <c r="BG891" s="226">
        <f>IF(N891="zákl. přenesená",J891,0)</f>
        <v>0</v>
      </c>
      <c r="BH891" s="226">
        <f>IF(N891="sníž. přenesená",J891,0)</f>
        <v>0</v>
      </c>
      <c r="BI891" s="226">
        <f>IF(N891="nulová",J891,0)</f>
        <v>0</v>
      </c>
      <c r="BJ891" s="19" t="s">
        <v>79</v>
      </c>
      <c r="BK891" s="226">
        <f>ROUND(I891*H891,2)</f>
        <v>0</v>
      </c>
      <c r="BL891" s="19" t="s">
        <v>272</v>
      </c>
      <c r="BM891" s="225" t="s">
        <v>1487</v>
      </c>
    </row>
    <row r="892" s="2" customFormat="1">
      <c r="A892" s="40"/>
      <c r="B892" s="41"/>
      <c r="C892" s="42"/>
      <c r="D892" s="227" t="s">
        <v>187</v>
      </c>
      <c r="E892" s="42"/>
      <c r="F892" s="228" t="s">
        <v>1488</v>
      </c>
      <c r="G892" s="42"/>
      <c r="H892" s="42"/>
      <c r="I892" s="229"/>
      <c r="J892" s="42"/>
      <c r="K892" s="42"/>
      <c r="L892" s="46"/>
      <c r="M892" s="230"/>
      <c r="N892" s="231"/>
      <c r="O892" s="86"/>
      <c r="P892" s="86"/>
      <c r="Q892" s="86"/>
      <c r="R892" s="86"/>
      <c r="S892" s="86"/>
      <c r="T892" s="87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T892" s="19" t="s">
        <v>187</v>
      </c>
      <c r="AU892" s="19" t="s">
        <v>81</v>
      </c>
    </row>
    <row r="893" s="13" customFormat="1">
      <c r="A893" s="13"/>
      <c r="B893" s="232"/>
      <c r="C893" s="233"/>
      <c r="D893" s="234" t="s">
        <v>189</v>
      </c>
      <c r="E893" s="235" t="s">
        <v>19</v>
      </c>
      <c r="F893" s="236" t="s">
        <v>1489</v>
      </c>
      <c r="G893" s="233"/>
      <c r="H893" s="237">
        <v>211.81999999999999</v>
      </c>
      <c r="I893" s="238"/>
      <c r="J893" s="233"/>
      <c r="K893" s="233"/>
      <c r="L893" s="239"/>
      <c r="M893" s="240"/>
      <c r="N893" s="241"/>
      <c r="O893" s="241"/>
      <c r="P893" s="241"/>
      <c r="Q893" s="241"/>
      <c r="R893" s="241"/>
      <c r="S893" s="241"/>
      <c r="T893" s="242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3" t="s">
        <v>189</v>
      </c>
      <c r="AU893" s="243" t="s">
        <v>81</v>
      </c>
      <c r="AV893" s="13" t="s">
        <v>81</v>
      </c>
      <c r="AW893" s="13" t="s">
        <v>33</v>
      </c>
      <c r="AX893" s="13" t="s">
        <v>79</v>
      </c>
      <c r="AY893" s="243" t="s">
        <v>178</v>
      </c>
    </row>
    <row r="894" s="2" customFormat="1" ht="16.5" customHeight="1">
      <c r="A894" s="40"/>
      <c r="B894" s="41"/>
      <c r="C894" s="265" t="s">
        <v>1490</v>
      </c>
      <c r="D894" s="265" t="s">
        <v>430</v>
      </c>
      <c r="E894" s="266" t="s">
        <v>1491</v>
      </c>
      <c r="F894" s="267" t="s">
        <v>1492</v>
      </c>
      <c r="G894" s="268" t="s">
        <v>183</v>
      </c>
      <c r="H894" s="269">
        <v>222.411</v>
      </c>
      <c r="I894" s="270"/>
      <c r="J894" s="271">
        <f>ROUND(I894*H894,2)</f>
        <v>0</v>
      </c>
      <c r="K894" s="267" t="s">
        <v>184</v>
      </c>
      <c r="L894" s="272"/>
      <c r="M894" s="273" t="s">
        <v>19</v>
      </c>
      <c r="N894" s="274" t="s">
        <v>42</v>
      </c>
      <c r="O894" s="86"/>
      <c r="P894" s="223">
        <f>O894*H894</f>
        <v>0</v>
      </c>
      <c r="Q894" s="223">
        <v>0.0060000000000000001</v>
      </c>
      <c r="R894" s="223">
        <f>Q894*H894</f>
        <v>1.3344659999999999</v>
      </c>
      <c r="S894" s="223">
        <v>0</v>
      </c>
      <c r="T894" s="224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25" t="s">
        <v>367</v>
      </c>
      <c r="AT894" s="225" t="s">
        <v>430</v>
      </c>
      <c r="AU894" s="225" t="s">
        <v>81</v>
      </c>
      <c r="AY894" s="19" t="s">
        <v>178</v>
      </c>
      <c r="BE894" s="226">
        <f>IF(N894="základní",J894,0)</f>
        <v>0</v>
      </c>
      <c r="BF894" s="226">
        <f>IF(N894="snížená",J894,0)</f>
        <v>0</v>
      </c>
      <c r="BG894" s="226">
        <f>IF(N894="zákl. přenesená",J894,0)</f>
        <v>0</v>
      </c>
      <c r="BH894" s="226">
        <f>IF(N894="sníž. přenesená",J894,0)</f>
        <v>0</v>
      </c>
      <c r="BI894" s="226">
        <f>IF(N894="nulová",J894,0)</f>
        <v>0</v>
      </c>
      <c r="BJ894" s="19" t="s">
        <v>79</v>
      </c>
      <c r="BK894" s="226">
        <f>ROUND(I894*H894,2)</f>
        <v>0</v>
      </c>
      <c r="BL894" s="19" t="s">
        <v>272</v>
      </c>
      <c r="BM894" s="225" t="s">
        <v>1493</v>
      </c>
    </row>
    <row r="895" s="13" customFormat="1">
      <c r="A895" s="13"/>
      <c r="B895" s="232"/>
      <c r="C895" s="233"/>
      <c r="D895" s="234" t="s">
        <v>189</v>
      </c>
      <c r="E895" s="233"/>
      <c r="F895" s="236" t="s">
        <v>1494</v>
      </c>
      <c r="G895" s="233"/>
      <c r="H895" s="237">
        <v>222.411</v>
      </c>
      <c r="I895" s="238"/>
      <c r="J895" s="233"/>
      <c r="K895" s="233"/>
      <c r="L895" s="239"/>
      <c r="M895" s="240"/>
      <c r="N895" s="241"/>
      <c r="O895" s="241"/>
      <c r="P895" s="241"/>
      <c r="Q895" s="241"/>
      <c r="R895" s="241"/>
      <c r="S895" s="241"/>
      <c r="T895" s="24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3" t="s">
        <v>189</v>
      </c>
      <c r="AU895" s="243" t="s">
        <v>81</v>
      </c>
      <c r="AV895" s="13" t="s">
        <v>81</v>
      </c>
      <c r="AW895" s="13" t="s">
        <v>4</v>
      </c>
      <c r="AX895" s="13" t="s">
        <v>79</v>
      </c>
      <c r="AY895" s="243" t="s">
        <v>178</v>
      </c>
    </row>
    <row r="896" s="2" customFormat="1" ht="24.15" customHeight="1">
      <c r="A896" s="40"/>
      <c r="B896" s="41"/>
      <c r="C896" s="214" t="s">
        <v>1495</v>
      </c>
      <c r="D896" s="214" t="s">
        <v>180</v>
      </c>
      <c r="E896" s="215" t="s">
        <v>1496</v>
      </c>
      <c r="F896" s="216" t="s">
        <v>1497</v>
      </c>
      <c r="G896" s="217" t="s">
        <v>183</v>
      </c>
      <c r="H896" s="218">
        <v>2.1000000000000001</v>
      </c>
      <c r="I896" s="219"/>
      <c r="J896" s="220">
        <f>ROUND(I896*H896,2)</f>
        <v>0</v>
      </c>
      <c r="K896" s="216" t="s">
        <v>184</v>
      </c>
      <c r="L896" s="46"/>
      <c r="M896" s="221" t="s">
        <v>19</v>
      </c>
      <c r="N896" s="222" t="s">
        <v>42</v>
      </c>
      <c r="O896" s="86"/>
      <c r="P896" s="223">
        <f>O896*H896</f>
        <v>0</v>
      </c>
      <c r="Q896" s="223">
        <v>0.0060000000000000001</v>
      </c>
      <c r="R896" s="223">
        <f>Q896*H896</f>
        <v>0.0126</v>
      </c>
      <c r="S896" s="223">
        <v>0</v>
      </c>
      <c r="T896" s="224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25" t="s">
        <v>272</v>
      </c>
      <c r="AT896" s="225" t="s">
        <v>180</v>
      </c>
      <c r="AU896" s="225" t="s">
        <v>81</v>
      </c>
      <c r="AY896" s="19" t="s">
        <v>178</v>
      </c>
      <c r="BE896" s="226">
        <f>IF(N896="základní",J896,0)</f>
        <v>0</v>
      </c>
      <c r="BF896" s="226">
        <f>IF(N896="snížená",J896,0)</f>
        <v>0</v>
      </c>
      <c r="BG896" s="226">
        <f>IF(N896="zákl. přenesená",J896,0)</f>
        <v>0</v>
      </c>
      <c r="BH896" s="226">
        <f>IF(N896="sníž. přenesená",J896,0)</f>
        <v>0</v>
      </c>
      <c r="BI896" s="226">
        <f>IF(N896="nulová",J896,0)</f>
        <v>0</v>
      </c>
      <c r="BJ896" s="19" t="s">
        <v>79</v>
      </c>
      <c r="BK896" s="226">
        <f>ROUND(I896*H896,2)</f>
        <v>0</v>
      </c>
      <c r="BL896" s="19" t="s">
        <v>272</v>
      </c>
      <c r="BM896" s="225" t="s">
        <v>1498</v>
      </c>
    </row>
    <row r="897" s="2" customFormat="1">
      <c r="A897" s="40"/>
      <c r="B897" s="41"/>
      <c r="C897" s="42"/>
      <c r="D897" s="227" t="s">
        <v>187</v>
      </c>
      <c r="E897" s="42"/>
      <c r="F897" s="228" t="s">
        <v>1499</v>
      </c>
      <c r="G897" s="42"/>
      <c r="H897" s="42"/>
      <c r="I897" s="229"/>
      <c r="J897" s="42"/>
      <c r="K897" s="42"/>
      <c r="L897" s="46"/>
      <c r="M897" s="230"/>
      <c r="N897" s="231"/>
      <c r="O897" s="86"/>
      <c r="P897" s="86"/>
      <c r="Q897" s="86"/>
      <c r="R897" s="86"/>
      <c r="S897" s="86"/>
      <c r="T897" s="87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T897" s="19" t="s">
        <v>187</v>
      </c>
      <c r="AU897" s="19" t="s">
        <v>81</v>
      </c>
    </row>
    <row r="898" s="15" customFormat="1">
      <c r="A898" s="15"/>
      <c r="B898" s="255"/>
      <c r="C898" s="256"/>
      <c r="D898" s="234" t="s">
        <v>189</v>
      </c>
      <c r="E898" s="257" t="s">
        <v>19</v>
      </c>
      <c r="F898" s="258" t="s">
        <v>1500</v>
      </c>
      <c r="G898" s="256"/>
      <c r="H898" s="257" t="s">
        <v>19</v>
      </c>
      <c r="I898" s="259"/>
      <c r="J898" s="256"/>
      <c r="K898" s="256"/>
      <c r="L898" s="260"/>
      <c r="M898" s="261"/>
      <c r="N898" s="262"/>
      <c r="O898" s="262"/>
      <c r="P898" s="262"/>
      <c r="Q898" s="262"/>
      <c r="R898" s="262"/>
      <c r="S898" s="262"/>
      <c r="T898" s="263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64" t="s">
        <v>189</v>
      </c>
      <c r="AU898" s="264" t="s">
        <v>81</v>
      </c>
      <c r="AV898" s="15" t="s">
        <v>79</v>
      </c>
      <c r="AW898" s="15" t="s">
        <v>33</v>
      </c>
      <c r="AX898" s="15" t="s">
        <v>71</v>
      </c>
      <c r="AY898" s="264" t="s">
        <v>178</v>
      </c>
    </row>
    <row r="899" s="13" customFormat="1">
      <c r="A899" s="13"/>
      <c r="B899" s="232"/>
      <c r="C899" s="233"/>
      <c r="D899" s="234" t="s">
        <v>189</v>
      </c>
      <c r="E899" s="235" t="s">
        <v>19</v>
      </c>
      <c r="F899" s="236" t="s">
        <v>1501</v>
      </c>
      <c r="G899" s="233"/>
      <c r="H899" s="237">
        <v>0.59999999999999998</v>
      </c>
      <c r="I899" s="238"/>
      <c r="J899" s="233"/>
      <c r="K899" s="233"/>
      <c r="L899" s="239"/>
      <c r="M899" s="240"/>
      <c r="N899" s="241"/>
      <c r="O899" s="241"/>
      <c r="P899" s="241"/>
      <c r="Q899" s="241"/>
      <c r="R899" s="241"/>
      <c r="S899" s="241"/>
      <c r="T899" s="242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3" t="s">
        <v>189</v>
      </c>
      <c r="AU899" s="243" t="s">
        <v>81</v>
      </c>
      <c r="AV899" s="13" t="s">
        <v>81</v>
      </c>
      <c r="AW899" s="13" t="s">
        <v>33</v>
      </c>
      <c r="AX899" s="13" t="s">
        <v>71</v>
      </c>
      <c r="AY899" s="243" t="s">
        <v>178</v>
      </c>
    </row>
    <row r="900" s="13" customFormat="1">
      <c r="A900" s="13"/>
      <c r="B900" s="232"/>
      <c r="C900" s="233"/>
      <c r="D900" s="234" t="s">
        <v>189</v>
      </c>
      <c r="E900" s="235" t="s">
        <v>19</v>
      </c>
      <c r="F900" s="236" t="s">
        <v>1502</v>
      </c>
      <c r="G900" s="233"/>
      <c r="H900" s="237">
        <v>1.2</v>
      </c>
      <c r="I900" s="238"/>
      <c r="J900" s="233"/>
      <c r="K900" s="233"/>
      <c r="L900" s="239"/>
      <c r="M900" s="240"/>
      <c r="N900" s="241"/>
      <c r="O900" s="241"/>
      <c r="P900" s="241"/>
      <c r="Q900" s="241"/>
      <c r="R900" s="241"/>
      <c r="S900" s="241"/>
      <c r="T900" s="24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3" t="s">
        <v>189</v>
      </c>
      <c r="AU900" s="243" t="s">
        <v>81</v>
      </c>
      <c r="AV900" s="13" t="s">
        <v>81</v>
      </c>
      <c r="AW900" s="13" t="s">
        <v>33</v>
      </c>
      <c r="AX900" s="13" t="s">
        <v>71</v>
      </c>
      <c r="AY900" s="243" t="s">
        <v>178</v>
      </c>
    </row>
    <row r="901" s="13" customFormat="1">
      <c r="A901" s="13"/>
      <c r="B901" s="232"/>
      <c r="C901" s="233"/>
      <c r="D901" s="234" t="s">
        <v>189</v>
      </c>
      <c r="E901" s="235" t="s">
        <v>19</v>
      </c>
      <c r="F901" s="236" t="s">
        <v>1503</v>
      </c>
      <c r="G901" s="233"/>
      <c r="H901" s="237">
        <v>0.29999999999999999</v>
      </c>
      <c r="I901" s="238"/>
      <c r="J901" s="233"/>
      <c r="K901" s="233"/>
      <c r="L901" s="239"/>
      <c r="M901" s="240"/>
      <c r="N901" s="241"/>
      <c r="O901" s="241"/>
      <c r="P901" s="241"/>
      <c r="Q901" s="241"/>
      <c r="R901" s="241"/>
      <c r="S901" s="241"/>
      <c r="T901" s="242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3" t="s">
        <v>189</v>
      </c>
      <c r="AU901" s="243" t="s">
        <v>81</v>
      </c>
      <c r="AV901" s="13" t="s">
        <v>81</v>
      </c>
      <c r="AW901" s="13" t="s">
        <v>33</v>
      </c>
      <c r="AX901" s="13" t="s">
        <v>71</v>
      </c>
      <c r="AY901" s="243" t="s">
        <v>178</v>
      </c>
    </row>
    <row r="902" s="14" customFormat="1">
      <c r="A902" s="14"/>
      <c r="B902" s="244"/>
      <c r="C902" s="245"/>
      <c r="D902" s="234" t="s">
        <v>189</v>
      </c>
      <c r="E902" s="246" t="s">
        <v>19</v>
      </c>
      <c r="F902" s="247" t="s">
        <v>214</v>
      </c>
      <c r="G902" s="245"/>
      <c r="H902" s="248">
        <v>2.1000000000000001</v>
      </c>
      <c r="I902" s="249"/>
      <c r="J902" s="245"/>
      <c r="K902" s="245"/>
      <c r="L902" s="250"/>
      <c r="M902" s="251"/>
      <c r="N902" s="252"/>
      <c r="O902" s="252"/>
      <c r="P902" s="252"/>
      <c r="Q902" s="252"/>
      <c r="R902" s="252"/>
      <c r="S902" s="252"/>
      <c r="T902" s="25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4" t="s">
        <v>189</v>
      </c>
      <c r="AU902" s="254" t="s">
        <v>81</v>
      </c>
      <c r="AV902" s="14" t="s">
        <v>185</v>
      </c>
      <c r="AW902" s="14" t="s">
        <v>33</v>
      </c>
      <c r="AX902" s="14" t="s">
        <v>79</v>
      </c>
      <c r="AY902" s="254" t="s">
        <v>178</v>
      </c>
    </row>
    <row r="903" s="2" customFormat="1" ht="16.5" customHeight="1">
      <c r="A903" s="40"/>
      <c r="B903" s="41"/>
      <c r="C903" s="265" t="s">
        <v>1504</v>
      </c>
      <c r="D903" s="265" t="s">
        <v>430</v>
      </c>
      <c r="E903" s="266" t="s">
        <v>1505</v>
      </c>
      <c r="F903" s="267" t="s">
        <v>1506</v>
      </c>
      <c r="G903" s="268" t="s">
        <v>183</v>
      </c>
      <c r="H903" s="269">
        <v>2.2050000000000001</v>
      </c>
      <c r="I903" s="270"/>
      <c r="J903" s="271">
        <f>ROUND(I903*H903,2)</f>
        <v>0</v>
      </c>
      <c r="K903" s="267" t="s">
        <v>184</v>
      </c>
      <c r="L903" s="272"/>
      <c r="M903" s="273" t="s">
        <v>19</v>
      </c>
      <c r="N903" s="274" t="s">
        <v>42</v>
      </c>
      <c r="O903" s="86"/>
      <c r="P903" s="223">
        <f>O903*H903</f>
        <v>0</v>
      </c>
      <c r="Q903" s="223">
        <v>0.0030000000000000001</v>
      </c>
      <c r="R903" s="223">
        <f>Q903*H903</f>
        <v>0.0066150000000000002</v>
      </c>
      <c r="S903" s="223">
        <v>0</v>
      </c>
      <c r="T903" s="224">
        <f>S903*H903</f>
        <v>0</v>
      </c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R903" s="225" t="s">
        <v>367</v>
      </c>
      <c r="AT903" s="225" t="s">
        <v>430</v>
      </c>
      <c r="AU903" s="225" t="s">
        <v>81</v>
      </c>
      <c r="AY903" s="19" t="s">
        <v>178</v>
      </c>
      <c r="BE903" s="226">
        <f>IF(N903="základní",J903,0)</f>
        <v>0</v>
      </c>
      <c r="BF903" s="226">
        <f>IF(N903="snížená",J903,0)</f>
        <v>0</v>
      </c>
      <c r="BG903" s="226">
        <f>IF(N903="zákl. přenesená",J903,0)</f>
        <v>0</v>
      </c>
      <c r="BH903" s="226">
        <f>IF(N903="sníž. přenesená",J903,0)</f>
        <v>0</v>
      </c>
      <c r="BI903" s="226">
        <f>IF(N903="nulová",J903,0)</f>
        <v>0</v>
      </c>
      <c r="BJ903" s="19" t="s">
        <v>79</v>
      </c>
      <c r="BK903" s="226">
        <f>ROUND(I903*H903,2)</f>
        <v>0</v>
      </c>
      <c r="BL903" s="19" t="s">
        <v>272</v>
      </c>
      <c r="BM903" s="225" t="s">
        <v>1507</v>
      </c>
    </row>
    <row r="904" s="13" customFormat="1">
      <c r="A904" s="13"/>
      <c r="B904" s="232"/>
      <c r="C904" s="233"/>
      <c r="D904" s="234" t="s">
        <v>189</v>
      </c>
      <c r="E904" s="233"/>
      <c r="F904" s="236" t="s">
        <v>1508</v>
      </c>
      <c r="G904" s="233"/>
      <c r="H904" s="237">
        <v>2.2050000000000001</v>
      </c>
      <c r="I904" s="238"/>
      <c r="J904" s="233"/>
      <c r="K904" s="233"/>
      <c r="L904" s="239"/>
      <c r="M904" s="240"/>
      <c r="N904" s="241"/>
      <c r="O904" s="241"/>
      <c r="P904" s="241"/>
      <c r="Q904" s="241"/>
      <c r="R904" s="241"/>
      <c r="S904" s="241"/>
      <c r="T904" s="24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3" t="s">
        <v>189</v>
      </c>
      <c r="AU904" s="243" t="s">
        <v>81</v>
      </c>
      <c r="AV904" s="13" t="s">
        <v>81</v>
      </c>
      <c r="AW904" s="13" t="s">
        <v>4</v>
      </c>
      <c r="AX904" s="13" t="s">
        <v>79</v>
      </c>
      <c r="AY904" s="243" t="s">
        <v>178</v>
      </c>
    </row>
    <row r="905" s="2" customFormat="1" ht="24.15" customHeight="1">
      <c r="A905" s="40"/>
      <c r="B905" s="41"/>
      <c r="C905" s="214" t="s">
        <v>1509</v>
      </c>
      <c r="D905" s="214" t="s">
        <v>180</v>
      </c>
      <c r="E905" s="215" t="s">
        <v>1496</v>
      </c>
      <c r="F905" s="216" t="s">
        <v>1497</v>
      </c>
      <c r="G905" s="217" t="s">
        <v>183</v>
      </c>
      <c r="H905" s="218">
        <v>124.279</v>
      </c>
      <c r="I905" s="219"/>
      <c r="J905" s="220">
        <f>ROUND(I905*H905,2)</f>
        <v>0</v>
      </c>
      <c r="K905" s="216" t="s">
        <v>184</v>
      </c>
      <c r="L905" s="46"/>
      <c r="M905" s="221" t="s">
        <v>19</v>
      </c>
      <c r="N905" s="222" t="s">
        <v>42</v>
      </c>
      <c r="O905" s="86"/>
      <c r="P905" s="223">
        <f>O905*H905</f>
        <v>0</v>
      </c>
      <c r="Q905" s="223">
        <v>0.0060000000000000001</v>
      </c>
      <c r="R905" s="223">
        <f>Q905*H905</f>
        <v>0.74567399999999995</v>
      </c>
      <c r="S905" s="223">
        <v>0</v>
      </c>
      <c r="T905" s="224">
        <f>S905*H905</f>
        <v>0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25" t="s">
        <v>272</v>
      </c>
      <c r="AT905" s="225" t="s">
        <v>180</v>
      </c>
      <c r="AU905" s="225" t="s">
        <v>81</v>
      </c>
      <c r="AY905" s="19" t="s">
        <v>178</v>
      </c>
      <c r="BE905" s="226">
        <f>IF(N905="základní",J905,0)</f>
        <v>0</v>
      </c>
      <c r="BF905" s="226">
        <f>IF(N905="snížená",J905,0)</f>
        <v>0</v>
      </c>
      <c r="BG905" s="226">
        <f>IF(N905="zákl. přenesená",J905,0)</f>
        <v>0</v>
      </c>
      <c r="BH905" s="226">
        <f>IF(N905="sníž. přenesená",J905,0)</f>
        <v>0</v>
      </c>
      <c r="BI905" s="226">
        <f>IF(N905="nulová",J905,0)</f>
        <v>0</v>
      </c>
      <c r="BJ905" s="19" t="s">
        <v>79</v>
      </c>
      <c r="BK905" s="226">
        <f>ROUND(I905*H905,2)</f>
        <v>0</v>
      </c>
      <c r="BL905" s="19" t="s">
        <v>272</v>
      </c>
      <c r="BM905" s="225" t="s">
        <v>1510</v>
      </c>
    </row>
    <row r="906" s="2" customFormat="1">
      <c r="A906" s="40"/>
      <c r="B906" s="41"/>
      <c r="C906" s="42"/>
      <c r="D906" s="227" t="s">
        <v>187</v>
      </c>
      <c r="E906" s="42"/>
      <c r="F906" s="228" t="s">
        <v>1499</v>
      </c>
      <c r="G906" s="42"/>
      <c r="H906" s="42"/>
      <c r="I906" s="229"/>
      <c r="J906" s="42"/>
      <c r="K906" s="42"/>
      <c r="L906" s="46"/>
      <c r="M906" s="230"/>
      <c r="N906" s="231"/>
      <c r="O906" s="86"/>
      <c r="P906" s="86"/>
      <c r="Q906" s="86"/>
      <c r="R906" s="86"/>
      <c r="S906" s="86"/>
      <c r="T906" s="87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T906" s="19" t="s">
        <v>187</v>
      </c>
      <c r="AU906" s="19" t="s">
        <v>81</v>
      </c>
    </row>
    <row r="907" s="13" customFormat="1">
      <c r="A907" s="13"/>
      <c r="B907" s="232"/>
      <c r="C907" s="233"/>
      <c r="D907" s="234" t="s">
        <v>189</v>
      </c>
      <c r="E907" s="235" t="s">
        <v>19</v>
      </c>
      <c r="F907" s="236" t="s">
        <v>857</v>
      </c>
      <c r="G907" s="233"/>
      <c r="H907" s="237">
        <v>44.198</v>
      </c>
      <c r="I907" s="238"/>
      <c r="J907" s="233"/>
      <c r="K907" s="233"/>
      <c r="L907" s="239"/>
      <c r="M907" s="240"/>
      <c r="N907" s="241"/>
      <c r="O907" s="241"/>
      <c r="P907" s="241"/>
      <c r="Q907" s="241"/>
      <c r="R907" s="241"/>
      <c r="S907" s="241"/>
      <c r="T907" s="24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3" t="s">
        <v>189</v>
      </c>
      <c r="AU907" s="243" t="s">
        <v>81</v>
      </c>
      <c r="AV907" s="13" t="s">
        <v>81</v>
      </c>
      <c r="AW907" s="13" t="s">
        <v>33</v>
      </c>
      <c r="AX907" s="13" t="s">
        <v>71</v>
      </c>
      <c r="AY907" s="243" t="s">
        <v>178</v>
      </c>
    </row>
    <row r="908" s="13" customFormat="1">
      <c r="A908" s="13"/>
      <c r="B908" s="232"/>
      <c r="C908" s="233"/>
      <c r="D908" s="234" t="s">
        <v>189</v>
      </c>
      <c r="E908" s="235" t="s">
        <v>19</v>
      </c>
      <c r="F908" s="236" t="s">
        <v>858</v>
      </c>
      <c r="G908" s="233"/>
      <c r="H908" s="237">
        <v>17.460000000000001</v>
      </c>
      <c r="I908" s="238"/>
      <c r="J908" s="233"/>
      <c r="K908" s="233"/>
      <c r="L908" s="239"/>
      <c r="M908" s="240"/>
      <c r="N908" s="241"/>
      <c r="O908" s="241"/>
      <c r="P908" s="241"/>
      <c r="Q908" s="241"/>
      <c r="R908" s="241"/>
      <c r="S908" s="241"/>
      <c r="T908" s="242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3" t="s">
        <v>189</v>
      </c>
      <c r="AU908" s="243" t="s">
        <v>81</v>
      </c>
      <c r="AV908" s="13" t="s">
        <v>81</v>
      </c>
      <c r="AW908" s="13" t="s">
        <v>33</v>
      </c>
      <c r="AX908" s="13" t="s">
        <v>71</v>
      </c>
      <c r="AY908" s="243" t="s">
        <v>178</v>
      </c>
    </row>
    <row r="909" s="13" customFormat="1">
      <c r="A909" s="13"/>
      <c r="B909" s="232"/>
      <c r="C909" s="233"/>
      <c r="D909" s="234" t="s">
        <v>189</v>
      </c>
      <c r="E909" s="235" t="s">
        <v>19</v>
      </c>
      <c r="F909" s="236" t="s">
        <v>859</v>
      </c>
      <c r="G909" s="233"/>
      <c r="H909" s="237">
        <v>28.484999999999999</v>
      </c>
      <c r="I909" s="238"/>
      <c r="J909" s="233"/>
      <c r="K909" s="233"/>
      <c r="L909" s="239"/>
      <c r="M909" s="240"/>
      <c r="N909" s="241"/>
      <c r="O909" s="241"/>
      <c r="P909" s="241"/>
      <c r="Q909" s="241"/>
      <c r="R909" s="241"/>
      <c r="S909" s="241"/>
      <c r="T909" s="24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3" t="s">
        <v>189</v>
      </c>
      <c r="AU909" s="243" t="s">
        <v>81</v>
      </c>
      <c r="AV909" s="13" t="s">
        <v>81</v>
      </c>
      <c r="AW909" s="13" t="s">
        <v>33</v>
      </c>
      <c r="AX909" s="13" t="s">
        <v>71</v>
      </c>
      <c r="AY909" s="243" t="s">
        <v>178</v>
      </c>
    </row>
    <row r="910" s="13" customFormat="1">
      <c r="A910" s="13"/>
      <c r="B910" s="232"/>
      <c r="C910" s="233"/>
      <c r="D910" s="234" t="s">
        <v>189</v>
      </c>
      <c r="E910" s="235" t="s">
        <v>19</v>
      </c>
      <c r="F910" s="236" t="s">
        <v>1511</v>
      </c>
      <c r="G910" s="233"/>
      <c r="H910" s="237">
        <v>34.136000000000003</v>
      </c>
      <c r="I910" s="238"/>
      <c r="J910" s="233"/>
      <c r="K910" s="233"/>
      <c r="L910" s="239"/>
      <c r="M910" s="240"/>
      <c r="N910" s="241"/>
      <c r="O910" s="241"/>
      <c r="P910" s="241"/>
      <c r="Q910" s="241"/>
      <c r="R910" s="241"/>
      <c r="S910" s="241"/>
      <c r="T910" s="24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3" t="s">
        <v>189</v>
      </c>
      <c r="AU910" s="243" t="s">
        <v>81</v>
      </c>
      <c r="AV910" s="13" t="s">
        <v>81</v>
      </c>
      <c r="AW910" s="13" t="s">
        <v>33</v>
      </c>
      <c r="AX910" s="13" t="s">
        <v>71</v>
      </c>
      <c r="AY910" s="243" t="s">
        <v>178</v>
      </c>
    </row>
    <row r="911" s="14" customFormat="1">
      <c r="A911" s="14"/>
      <c r="B911" s="244"/>
      <c r="C911" s="245"/>
      <c r="D911" s="234" t="s">
        <v>189</v>
      </c>
      <c r="E911" s="246" t="s">
        <v>19</v>
      </c>
      <c r="F911" s="247" t="s">
        <v>214</v>
      </c>
      <c r="G911" s="245"/>
      <c r="H911" s="248">
        <v>124.279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4" t="s">
        <v>189</v>
      </c>
      <c r="AU911" s="254" t="s">
        <v>81</v>
      </c>
      <c r="AV911" s="14" t="s">
        <v>185</v>
      </c>
      <c r="AW911" s="14" t="s">
        <v>33</v>
      </c>
      <c r="AX911" s="14" t="s">
        <v>79</v>
      </c>
      <c r="AY911" s="254" t="s">
        <v>178</v>
      </c>
    </row>
    <row r="912" s="2" customFormat="1" ht="16.5" customHeight="1">
      <c r="A912" s="40"/>
      <c r="B912" s="41"/>
      <c r="C912" s="265" t="s">
        <v>1512</v>
      </c>
      <c r="D912" s="265" t="s">
        <v>430</v>
      </c>
      <c r="E912" s="266" t="s">
        <v>1513</v>
      </c>
      <c r="F912" s="267" t="s">
        <v>1514</v>
      </c>
      <c r="G912" s="268" t="s">
        <v>183</v>
      </c>
      <c r="H912" s="269">
        <v>130.493</v>
      </c>
      <c r="I912" s="270"/>
      <c r="J912" s="271">
        <f>ROUND(I912*H912,2)</f>
        <v>0</v>
      </c>
      <c r="K912" s="267" t="s">
        <v>184</v>
      </c>
      <c r="L912" s="272"/>
      <c r="M912" s="273" t="s">
        <v>19</v>
      </c>
      <c r="N912" s="274" t="s">
        <v>42</v>
      </c>
      <c r="O912" s="86"/>
      <c r="P912" s="223">
        <f>O912*H912</f>
        <v>0</v>
      </c>
      <c r="Q912" s="223">
        <v>0.0041999999999999997</v>
      </c>
      <c r="R912" s="223">
        <f>Q912*H912</f>
        <v>0.54807059999999996</v>
      </c>
      <c r="S912" s="223">
        <v>0</v>
      </c>
      <c r="T912" s="224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25" t="s">
        <v>367</v>
      </c>
      <c r="AT912" s="225" t="s">
        <v>430</v>
      </c>
      <c r="AU912" s="225" t="s">
        <v>81</v>
      </c>
      <c r="AY912" s="19" t="s">
        <v>178</v>
      </c>
      <c r="BE912" s="226">
        <f>IF(N912="základní",J912,0)</f>
        <v>0</v>
      </c>
      <c r="BF912" s="226">
        <f>IF(N912="snížená",J912,0)</f>
        <v>0</v>
      </c>
      <c r="BG912" s="226">
        <f>IF(N912="zákl. přenesená",J912,0)</f>
        <v>0</v>
      </c>
      <c r="BH912" s="226">
        <f>IF(N912="sníž. přenesená",J912,0)</f>
        <v>0</v>
      </c>
      <c r="BI912" s="226">
        <f>IF(N912="nulová",J912,0)</f>
        <v>0</v>
      </c>
      <c r="BJ912" s="19" t="s">
        <v>79</v>
      </c>
      <c r="BK912" s="226">
        <f>ROUND(I912*H912,2)</f>
        <v>0</v>
      </c>
      <c r="BL912" s="19" t="s">
        <v>272</v>
      </c>
      <c r="BM912" s="225" t="s">
        <v>1515</v>
      </c>
    </row>
    <row r="913" s="13" customFormat="1">
      <c r="A913" s="13"/>
      <c r="B913" s="232"/>
      <c r="C913" s="233"/>
      <c r="D913" s="234" t="s">
        <v>189</v>
      </c>
      <c r="E913" s="233"/>
      <c r="F913" s="236" t="s">
        <v>1516</v>
      </c>
      <c r="G913" s="233"/>
      <c r="H913" s="237">
        <v>130.493</v>
      </c>
      <c r="I913" s="238"/>
      <c r="J913" s="233"/>
      <c r="K913" s="233"/>
      <c r="L913" s="239"/>
      <c r="M913" s="240"/>
      <c r="N913" s="241"/>
      <c r="O913" s="241"/>
      <c r="P913" s="241"/>
      <c r="Q913" s="241"/>
      <c r="R913" s="241"/>
      <c r="S913" s="241"/>
      <c r="T913" s="24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3" t="s">
        <v>189</v>
      </c>
      <c r="AU913" s="243" t="s">
        <v>81</v>
      </c>
      <c r="AV913" s="13" t="s">
        <v>81</v>
      </c>
      <c r="AW913" s="13" t="s">
        <v>4</v>
      </c>
      <c r="AX913" s="13" t="s">
        <v>79</v>
      </c>
      <c r="AY913" s="243" t="s">
        <v>178</v>
      </c>
    </row>
    <row r="914" s="2" customFormat="1" ht="16.5" customHeight="1">
      <c r="A914" s="40"/>
      <c r="B914" s="41"/>
      <c r="C914" s="214" t="s">
        <v>1517</v>
      </c>
      <c r="D914" s="214" t="s">
        <v>180</v>
      </c>
      <c r="E914" s="215" t="s">
        <v>1518</v>
      </c>
      <c r="F914" s="216" t="s">
        <v>1519</v>
      </c>
      <c r="G914" s="217" t="s">
        <v>183</v>
      </c>
      <c r="H914" s="218">
        <v>36.667000000000002</v>
      </c>
      <c r="I914" s="219"/>
      <c r="J914" s="220">
        <f>ROUND(I914*H914,2)</f>
        <v>0</v>
      </c>
      <c r="K914" s="216" t="s">
        <v>184</v>
      </c>
      <c r="L914" s="46"/>
      <c r="M914" s="221" t="s">
        <v>19</v>
      </c>
      <c r="N914" s="222" t="s">
        <v>42</v>
      </c>
      <c r="O914" s="86"/>
      <c r="P914" s="223">
        <f>O914*H914</f>
        <v>0</v>
      </c>
      <c r="Q914" s="223">
        <v>0.00024000000000000001</v>
      </c>
      <c r="R914" s="223">
        <f>Q914*H914</f>
        <v>0.0088000800000000001</v>
      </c>
      <c r="S914" s="223">
        <v>0</v>
      </c>
      <c r="T914" s="224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25" t="s">
        <v>272</v>
      </c>
      <c r="AT914" s="225" t="s">
        <v>180</v>
      </c>
      <c r="AU914" s="225" t="s">
        <v>81</v>
      </c>
      <c r="AY914" s="19" t="s">
        <v>178</v>
      </c>
      <c r="BE914" s="226">
        <f>IF(N914="základní",J914,0)</f>
        <v>0</v>
      </c>
      <c r="BF914" s="226">
        <f>IF(N914="snížená",J914,0)</f>
        <v>0</v>
      </c>
      <c r="BG914" s="226">
        <f>IF(N914="zákl. přenesená",J914,0)</f>
        <v>0</v>
      </c>
      <c r="BH914" s="226">
        <f>IF(N914="sníž. přenesená",J914,0)</f>
        <v>0</v>
      </c>
      <c r="BI914" s="226">
        <f>IF(N914="nulová",J914,0)</f>
        <v>0</v>
      </c>
      <c r="BJ914" s="19" t="s">
        <v>79</v>
      </c>
      <c r="BK914" s="226">
        <f>ROUND(I914*H914,2)</f>
        <v>0</v>
      </c>
      <c r="BL914" s="19" t="s">
        <v>272</v>
      </c>
      <c r="BM914" s="225" t="s">
        <v>1520</v>
      </c>
    </row>
    <row r="915" s="2" customFormat="1">
      <c r="A915" s="40"/>
      <c r="B915" s="41"/>
      <c r="C915" s="42"/>
      <c r="D915" s="227" t="s">
        <v>187</v>
      </c>
      <c r="E915" s="42"/>
      <c r="F915" s="228" t="s">
        <v>1521</v>
      </c>
      <c r="G915" s="42"/>
      <c r="H915" s="42"/>
      <c r="I915" s="229"/>
      <c r="J915" s="42"/>
      <c r="K915" s="42"/>
      <c r="L915" s="46"/>
      <c r="M915" s="230"/>
      <c r="N915" s="231"/>
      <c r="O915" s="86"/>
      <c r="P915" s="86"/>
      <c r="Q915" s="86"/>
      <c r="R915" s="86"/>
      <c r="S915" s="86"/>
      <c r="T915" s="87"/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T915" s="19" t="s">
        <v>187</v>
      </c>
      <c r="AU915" s="19" t="s">
        <v>81</v>
      </c>
    </row>
    <row r="916" s="15" customFormat="1">
      <c r="A916" s="15"/>
      <c r="B916" s="255"/>
      <c r="C916" s="256"/>
      <c r="D916" s="234" t="s">
        <v>189</v>
      </c>
      <c r="E916" s="257" t="s">
        <v>19</v>
      </c>
      <c r="F916" s="258" t="s">
        <v>1522</v>
      </c>
      <c r="G916" s="256"/>
      <c r="H916" s="257" t="s">
        <v>19</v>
      </c>
      <c r="I916" s="259"/>
      <c r="J916" s="256"/>
      <c r="K916" s="256"/>
      <c r="L916" s="260"/>
      <c r="M916" s="261"/>
      <c r="N916" s="262"/>
      <c r="O916" s="262"/>
      <c r="P916" s="262"/>
      <c r="Q916" s="262"/>
      <c r="R916" s="262"/>
      <c r="S916" s="262"/>
      <c r="T916" s="263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64" t="s">
        <v>189</v>
      </c>
      <c r="AU916" s="264" t="s">
        <v>81</v>
      </c>
      <c r="AV916" s="15" t="s">
        <v>79</v>
      </c>
      <c r="AW916" s="15" t="s">
        <v>33</v>
      </c>
      <c r="AX916" s="15" t="s">
        <v>71</v>
      </c>
      <c r="AY916" s="264" t="s">
        <v>178</v>
      </c>
    </row>
    <row r="917" s="13" customFormat="1">
      <c r="A917" s="13"/>
      <c r="B917" s="232"/>
      <c r="C917" s="233"/>
      <c r="D917" s="234" t="s">
        <v>189</v>
      </c>
      <c r="E917" s="235" t="s">
        <v>19</v>
      </c>
      <c r="F917" s="236" t="s">
        <v>1523</v>
      </c>
      <c r="G917" s="233"/>
      <c r="H917" s="237">
        <v>25.946999999999999</v>
      </c>
      <c r="I917" s="238"/>
      <c r="J917" s="233"/>
      <c r="K917" s="233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189</v>
      </c>
      <c r="AU917" s="243" t="s">
        <v>81</v>
      </c>
      <c r="AV917" s="13" t="s">
        <v>81</v>
      </c>
      <c r="AW917" s="13" t="s">
        <v>33</v>
      </c>
      <c r="AX917" s="13" t="s">
        <v>71</v>
      </c>
      <c r="AY917" s="243" t="s">
        <v>178</v>
      </c>
    </row>
    <row r="918" s="13" customFormat="1">
      <c r="A918" s="13"/>
      <c r="B918" s="232"/>
      <c r="C918" s="233"/>
      <c r="D918" s="234" t="s">
        <v>189</v>
      </c>
      <c r="E918" s="235" t="s">
        <v>19</v>
      </c>
      <c r="F918" s="236" t="s">
        <v>1524</v>
      </c>
      <c r="G918" s="233"/>
      <c r="H918" s="237">
        <v>7.6200000000000001</v>
      </c>
      <c r="I918" s="238"/>
      <c r="J918" s="233"/>
      <c r="K918" s="233"/>
      <c r="L918" s="239"/>
      <c r="M918" s="240"/>
      <c r="N918" s="241"/>
      <c r="O918" s="241"/>
      <c r="P918" s="241"/>
      <c r="Q918" s="241"/>
      <c r="R918" s="241"/>
      <c r="S918" s="241"/>
      <c r="T918" s="242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3" t="s">
        <v>189</v>
      </c>
      <c r="AU918" s="243" t="s">
        <v>81</v>
      </c>
      <c r="AV918" s="13" t="s">
        <v>81</v>
      </c>
      <c r="AW918" s="13" t="s">
        <v>33</v>
      </c>
      <c r="AX918" s="13" t="s">
        <v>71</v>
      </c>
      <c r="AY918" s="243" t="s">
        <v>178</v>
      </c>
    </row>
    <row r="919" s="13" customFormat="1">
      <c r="A919" s="13"/>
      <c r="B919" s="232"/>
      <c r="C919" s="233"/>
      <c r="D919" s="234" t="s">
        <v>189</v>
      </c>
      <c r="E919" s="235" t="s">
        <v>19</v>
      </c>
      <c r="F919" s="236" t="s">
        <v>1525</v>
      </c>
      <c r="G919" s="233"/>
      <c r="H919" s="237">
        <v>3.1000000000000001</v>
      </c>
      <c r="I919" s="238"/>
      <c r="J919" s="233"/>
      <c r="K919" s="233"/>
      <c r="L919" s="239"/>
      <c r="M919" s="240"/>
      <c r="N919" s="241"/>
      <c r="O919" s="241"/>
      <c r="P919" s="241"/>
      <c r="Q919" s="241"/>
      <c r="R919" s="241"/>
      <c r="S919" s="241"/>
      <c r="T919" s="242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3" t="s">
        <v>189</v>
      </c>
      <c r="AU919" s="243" t="s">
        <v>81</v>
      </c>
      <c r="AV919" s="13" t="s">
        <v>81</v>
      </c>
      <c r="AW919" s="13" t="s">
        <v>33</v>
      </c>
      <c r="AX919" s="13" t="s">
        <v>71</v>
      </c>
      <c r="AY919" s="243" t="s">
        <v>178</v>
      </c>
    </row>
    <row r="920" s="14" customFormat="1">
      <c r="A920" s="14"/>
      <c r="B920" s="244"/>
      <c r="C920" s="245"/>
      <c r="D920" s="234" t="s">
        <v>189</v>
      </c>
      <c r="E920" s="246" t="s">
        <v>19</v>
      </c>
      <c r="F920" s="247" t="s">
        <v>214</v>
      </c>
      <c r="G920" s="245"/>
      <c r="H920" s="248">
        <v>36.667000000000002</v>
      </c>
      <c r="I920" s="249"/>
      <c r="J920" s="245"/>
      <c r="K920" s="245"/>
      <c r="L920" s="250"/>
      <c r="M920" s="251"/>
      <c r="N920" s="252"/>
      <c r="O920" s="252"/>
      <c r="P920" s="252"/>
      <c r="Q920" s="252"/>
      <c r="R920" s="252"/>
      <c r="S920" s="252"/>
      <c r="T920" s="253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4" t="s">
        <v>189</v>
      </c>
      <c r="AU920" s="254" t="s">
        <v>81</v>
      </c>
      <c r="AV920" s="14" t="s">
        <v>185</v>
      </c>
      <c r="AW920" s="14" t="s">
        <v>33</v>
      </c>
      <c r="AX920" s="14" t="s">
        <v>79</v>
      </c>
      <c r="AY920" s="254" t="s">
        <v>178</v>
      </c>
    </row>
    <row r="921" s="2" customFormat="1" ht="16.5" customHeight="1">
      <c r="A921" s="40"/>
      <c r="B921" s="41"/>
      <c r="C921" s="265" t="s">
        <v>1526</v>
      </c>
      <c r="D921" s="265" t="s">
        <v>430</v>
      </c>
      <c r="E921" s="266" t="s">
        <v>1527</v>
      </c>
      <c r="F921" s="267" t="s">
        <v>1528</v>
      </c>
      <c r="G921" s="268" t="s">
        <v>183</v>
      </c>
      <c r="H921" s="269">
        <v>38.5</v>
      </c>
      <c r="I921" s="270"/>
      <c r="J921" s="271">
        <f>ROUND(I921*H921,2)</f>
        <v>0</v>
      </c>
      <c r="K921" s="267" t="s">
        <v>184</v>
      </c>
      <c r="L921" s="272"/>
      <c r="M921" s="273" t="s">
        <v>19</v>
      </c>
      <c r="N921" s="274" t="s">
        <v>42</v>
      </c>
      <c r="O921" s="86"/>
      <c r="P921" s="223">
        <f>O921*H921</f>
        <v>0</v>
      </c>
      <c r="Q921" s="223">
        <v>0.0050000000000000001</v>
      </c>
      <c r="R921" s="223">
        <f>Q921*H921</f>
        <v>0.1925</v>
      </c>
      <c r="S921" s="223">
        <v>0</v>
      </c>
      <c r="T921" s="224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25" t="s">
        <v>367</v>
      </c>
      <c r="AT921" s="225" t="s">
        <v>430</v>
      </c>
      <c r="AU921" s="225" t="s">
        <v>81</v>
      </c>
      <c r="AY921" s="19" t="s">
        <v>178</v>
      </c>
      <c r="BE921" s="226">
        <f>IF(N921="základní",J921,0)</f>
        <v>0</v>
      </c>
      <c r="BF921" s="226">
        <f>IF(N921="snížená",J921,0)</f>
        <v>0</v>
      </c>
      <c r="BG921" s="226">
        <f>IF(N921="zákl. přenesená",J921,0)</f>
        <v>0</v>
      </c>
      <c r="BH921" s="226">
        <f>IF(N921="sníž. přenesená",J921,0)</f>
        <v>0</v>
      </c>
      <c r="BI921" s="226">
        <f>IF(N921="nulová",J921,0)</f>
        <v>0</v>
      </c>
      <c r="BJ921" s="19" t="s">
        <v>79</v>
      </c>
      <c r="BK921" s="226">
        <f>ROUND(I921*H921,2)</f>
        <v>0</v>
      </c>
      <c r="BL921" s="19" t="s">
        <v>272</v>
      </c>
      <c r="BM921" s="225" t="s">
        <v>1529</v>
      </c>
    </row>
    <row r="922" s="13" customFormat="1">
      <c r="A922" s="13"/>
      <c r="B922" s="232"/>
      <c r="C922" s="233"/>
      <c r="D922" s="234" t="s">
        <v>189</v>
      </c>
      <c r="E922" s="233"/>
      <c r="F922" s="236" t="s">
        <v>1530</v>
      </c>
      <c r="G922" s="233"/>
      <c r="H922" s="237">
        <v>38.5</v>
      </c>
      <c r="I922" s="238"/>
      <c r="J922" s="233"/>
      <c r="K922" s="233"/>
      <c r="L922" s="239"/>
      <c r="M922" s="240"/>
      <c r="N922" s="241"/>
      <c r="O922" s="241"/>
      <c r="P922" s="241"/>
      <c r="Q922" s="241"/>
      <c r="R922" s="241"/>
      <c r="S922" s="241"/>
      <c r="T922" s="24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3" t="s">
        <v>189</v>
      </c>
      <c r="AU922" s="243" t="s">
        <v>81</v>
      </c>
      <c r="AV922" s="13" t="s">
        <v>81</v>
      </c>
      <c r="AW922" s="13" t="s">
        <v>4</v>
      </c>
      <c r="AX922" s="13" t="s">
        <v>79</v>
      </c>
      <c r="AY922" s="243" t="s">
        <v>178</v>
      </c>
    </row>
    <row r="923" s="2" customFormat="1" ht="16.5" customHeight="1">
      <c r="A923" s="40"/>
      <c r="B923" s="41"/>
      <c r="C923" s="214" t="s">
        <v>1531</v>
      </c>
      <c r="D923" s="214" t="s">
        <v>180</v>
      </c>
      <c r="E923" s="215" t="s">
        <v>1518</v>
      </c>
      <c r="F923" s="216" t="s">
        <v>1519</v>
      </c>
      <c r="G923" s="217" t="s">
        <v>183</v>
      </c>
      <c r="H923" s="218">
        <v>36.667000000000002</v>
      </c>
      <c r="I923" s="219"/>
      <c r="J923" s="220">
        <f>ROUND(I923*H923,2)</f>
        <v>0</v>
      </c>
      <c r="K923" s="216" t="s">
        <v>184</v>
      </c>
      <c r="L923" s="46"/>
      <c r="M923" s="221" t="s">
        <v>19</v>
      </c>
      <c r="N923" s="222" t="s">
        <v>42</v>
      </c>
      <c r="O923" s="86"/>
      <c r="P923" s="223">
        <f>O923*H923</f>
        <v>0</v>
      </c>
      <c r="Q923" s="223">
        <v>0.00024000000000000001</v>
      </c>
      <c r="R923" s="223">
        <f>Q923*H923</f>
        <v>0.0088000800000000001</v>
      </c>
      <c r="S923" s="223">
        <v>0</v>
      </c>
      <c r="T923" s="224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25" t="s">
        <v>272</v>
      </c>
      <c r="AT923" s="225" t="s">
        <v>180</v>
      </c>
      <c r="AU923" s="225" t="s">
        <v>81</v>
      </c>
      <c r="AY923" s="19" t="s">
        <v>178</v>
      </c>
      <c r="BE923" s="226">
        <f>IF(N923="základní",J923,0)</f>
        <v>0</v>
      </c>
      <c r="BF923" s="226">
        <f>IF(N923="snížená",J923,0)</f>
        <v>0</v>
      </c>
      <c r="BG923" s="226">
        <f>IF(N923="zákl. přenesená",J923,0)</f>
        <v>0</v>
      </c>
      <c r="BH923" s="226">
        <f>IF(N923="sníž. přenesená",J923,0)</f>
        <v>0</v>
      </c>
      <c r="BI923" s="226">
        <f>IF(N923="nulová",J923,0)</f>
        <v>0</v>
      </c>
      <c r="BJ923" s="19" t="s">
        <v>79</v>
      </c>
      <c r="BK923" s="226">
        <f>ROUND(I923*H923,2)</f>
        <v>0</v>
      </c>
      <c r="BL923" s="19" t="s">
        <v>272</v>
      </c>
      <c r="BM923" s="225" t="s">
        <v>1532</v>
      </c>
    </row>
    <row r="924" s="2" customFormat="1">
      <c r="A924" s="40"/>
      <c r="B924" s="41"/>
      <c r="C924" s="42"/>
      <c r="D924" s="227" t="s">
        <v>187</v>
      </c>
      <c r="E924" s="42"/>
      <c r="F924" s="228" t="s">
        <v>1521</v>
      </c>
      <c r="G924" s="42"/>
      <c r="H924" s="42"/>
      <c r="I924" s="229"/>
      <c r="J924" s="42"/>
      <c r="K924" s="42"/>
      <c r="L924" s="46"/>
      <c r="M924" s="230"/>
      <c r="N924" s="231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9" t="s">
        <v>187</v>
      </c>
      <c r="AU924" s="19" t="s">
        <v>81</v>
      </c>
    </row>
    <row r="925" s="15" customFormat="1">
      <c r="A925" s="15"/>
      <c r="B925" s="255"/>
      <c r="C925" s="256"/>
      <c r="D925" s="234" t="s">
        <v>189</v>
      </c>
      <c r="E925" s="257" t="s">
        <v>19</v>
      </c>
      <c r="F925" s="258" t="s">
        <v>1533</v>
      </c>
      <c r="G925" s="256"/>
      <c r="H925" s="257" t="s">
        <v>19</v>
      </c>
      <c r="I925" s="259"/>
      <c r="J925" s="256"/>
      <c r="K925" s="256"/>
      <c r="L925" s="260"/>
      <c r="M925" s="261"/>
      <c r="N925" s="262"/>
      <c r="O925" s="262"/>
      <c r="P925" s="262"/>
      <c r="Q925" s="262"/>
      <c r="R925" s="262"/>
      <c r="S925" s="262"/>
      <c r="T925" s="263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64" t="s">
        <v>189</v>
      </c>
      <c r="AU925" s="264" t="s">
        <v>81</v>
      </c>
      <c r="AV925" s="15" t="s">
        <v>79</v>
      </c>
      <c r="AW925" s="15" t="s">
        <v>33</v>
      </c>
      <c r="AX925" s="15" t="s">
        <v>71</v>
      </c>
      <c r="AY925" s="264" t="s">
        <v>178</v>
      </c>
    </row>
    <row r="926" s="13" customFormat="1">
      <c r="A926" s="13"/>
      <c r="B926" s="232"/>
      <c r="C926" s="233"/>
      <c r="D926" s="234" t="s">
        <v>189</v>
      </c>
      <c r="E926" s="235" t="s">
        <v>19</v>
      </c>
      <c r="F926" s="236" t="s">
        <v>1523</v>
      </c>
      <c r="G926" s="233"/>
      <c r="H926" s="237">
        <v>25.946999999999999</v>
      </c>
      <c r="I926" s="238"/>
      <c r="J926" s="233"/>
      <c r="K926" s="233"/>
      <c r="L926" s="239"/>
      <c r="M926" s="240"/>
      <c r="N926" s="241"/>
      <c r="O926" s="241"/>
      <c r="P926" s="241"/>
      <c r="Q926" s="241"/>
      <c r="R926" s="241"/>
      <c r="S926" s="241"/>
      <c r="T926" s="24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3" t="s">
        <v>189</v>
      </c>
      <c r="AU926" s="243" t="s">
        <v>81</v>
      </c>
      <c r="AV926" s="13" t="s">
        <v>81</v>
      </c>
      <c r="AW926" s="13" t="s">
        <v>33</v>
      </c>
      <c r="AX926" s="13" t="s">
        <v>71</v>
      </c>
      <c r="AY926" s="243" t="s">
        <v>178</v>
      </c>
    </row>
    <row r="927" s="13" customFormat="1">
      <c r="A927" s="13"/>
      <c r="B927" s="232"/>
      <c r="C927" s="233"/>
      <c r="D927" s="234" t="s">
        <v>189</v>
      </c>
      <c r="E927" s="235" t="s">
        <v>19</v>
      </c>
      <c r="F927" s="236" t="s">
        <v>1524</v>
      </c>
      <c r="G927" s="233"/>
      <c r="H927" s="237">
        <v>7.6200000000000001</v>
      </c>
      <c r="I927" s="238"/>
      <c r="J927" s="233"/>
      <c r="K927" s="233"/>
      <c r="L927" s="239"/>
      <c r="M927" s="240"/>
      <c r="N927" s="241"/>
      <c r="O927" s="241"/>
      <c r="P927" s="241"/>
      <c r="Q927" s="241"/>
      <c r="R927" s="241"/>
      <c r="S927" s="241"/>
      <c r="T927" s="242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3" t="s">
        <v>189</v>
      </c>
      <c r="AU927" s="243" t="s">
        <v>81</v>
      </c>
      <c r="AV927" s="13" t="s">
        <v>81</v>
      </c>
      <c r="AW927" s="13" t="s">
        <v>33</v>
      </c>
      <c r="AX927" s="13" t="s">
        <v>71</v>
      </c>
      <c r="AY927" s="243" t="s">
        <v>178</v>
      </c>
    </row>
    <row r="928" s="13" customFormat="1">
      <c r="A928" s="13"/>
      <c r="B928" s="232"/>
      <c r="C928" s="233"/>
      <c r="D928" s="234" t="s">
        <v>189</v>
      </c>
      <c r="E928" s="235" t="s">
        <v>19</v>
      </c>
      <c r="F928" s="236" t="s">
        <v>1525</v>
      </c>
      <c r="G928" s="233"/>
      <c r="H928" s="237">
        <v>3.1000000000000001</v>
      </c>
      <c r="I928" s="238"/>
      <c r="J928" s="233"/>
      <c r="K928" s="233"/>
      <c r="L928" s="239"/>
      <c r="M928" s="240"/>
      <c r="N928" s="241"/>
      <c r="O928" s="241"/>
      <c r="P928" s="241"/>
      <c r="Q928" s="241"/>
      <c r="R928" s="241"/>
      <c r="S928" s="241"/>
      <c r="T928" s="242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3" t="s">
        <v>189</v>
      </c>
      <c r="AU928" s="243" t="s">
        <v>81</v>
      </c>
      <c r="AV928" s="13" t="s">
        <v>81</v>
      </c>
      <c r="AW928" s="13" t="s">
        <v>33</v>
      </c>
      <c r="AX928" s="13" t="s">
        <v>71</v>
      </c>
      <c r="AY928" s="243" t="s">
        <v>178</v>
      </c>
    </row>
    <row r="929" s="14" customFormat="1">
      <c r="A929" s="14"/>
      <c r="B929" s="244"/>
      <c r="C929" s="245"/>
      <c r="D929" s="234" t="s">
        <v>189</v>
      </c>
      <c r="E929" s="246" t="s">
        <v>19</v>
      </c>
      <c r="F929" s="247" t="s">
        <v>214</v>
      </c>
      <c r="G929" s="245"/>
      <c r="H929" s="248">
        <v>36.667000000000002</v>
      </c>
      <c r="I929" s="249"/>
      <c r="J929" s="245"/>
      <c r="K929" s="245"/>
      <c r="L929" s="250"/>
      <c r="M929" s="251"/>
      <c r="N929" s="252"/>
      <c r="O929" s="252"/>
      <c r="P929" s="252"/>
      <c r="Q929" s="252"/>
      <c r="R929" s="252"/>
      <c r="S929" s="252"/>
      <c r="T929" s="253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4" t="s">
        <v>189</v>
      </c>
      <c r="AU929" s="254" t="s">
        <v>81</v>
      </c>
      <c r="AV929" s="14" t="s">
        <v>185</v>
      </c>
      <c r="AW929" s="14" t="s">
        <v>33</v>
      </c>
      <c r="AX929" s="14" t="s">
        <v>79</v>
      </c>
      <c r="AY929" s="254" t="s">
        <v>178</v>
      </c>
    </row>
    <row r="930" s="2" customFormat="1" ht="16.5" customHeight="1">
      <c r="A930" s="40"/>
      <c r="B930" s="41"/>
      <c r="C930" s="265" t="s">
        <v>1534</v>
      </c>
      <c r="D930" s="265" t="s">
        <v>430</v>
      </c>
      <c r="E930" s="266" t="s">
        <v>1535</v>
      </c>
      <c r="F930" s="267" t="s">
        <v>1536</v>
      </c>
      <c r="G930" s="268" t="s">
        <v>183</v>
      </c>
      <c r="H930" s="269">
        <v>38.5</v>
      </c>
      <c r="I930" s="270"/>
      <c r="J930" s="271">
        <f>ROUND(I930*H930,2)</f>
        <v>0</v>
      </c>
      <c r="K930" s="267" t="s">
        <v>184</v>
      </c>
      <c r="L930" s="272"/>
      <c r="M930" s="273" t="s">
        <v>19</v>
      </c>
      <c r="N930" s="274" t="s">
        <v>42</v>
      </c>
      <c r="O930" s="86"/>
      <c r="P930" s="223">
        <f>O930*H930</f>
        <v>0</v>
      </c>
      <c r="Q930" s="223">
        <v>0.0070000000000000001</v>
      </c>
      <c r="R930" s="223">
        <f>Q930*H930</f>
        <v>0.26950000000000002</v>
      </c>
      <c r="S930" s="223">
        <v>0</v>
      </c>
      <c r="T930" s="224">
        <f>S930*H930</f>
        <v>0</v>
      </c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R930" s="225" t="s">
        <v>367</v>
      </c>
      <c r="AT930" s="225" t="s">
        <v>430</v>
      </c>
      <c r="AU930" s="225" t="s">
        <v>81</v>
      </c>
      <c r="AY930" s="19" t="s">
        <v>178</v>
      </c>
      <c r="BE930" s="226">
        <f>IF(N930="základní",J930,0)</f>
        <v>0</v>
      </c>
      <c r="BF930" s="226">
        <f>IF(N930="snížená",J930,0)</f>
        <v>0</v>
      </c>
      <c r="BG930" s="226">
        <f>IF(N930="zákl. přenesená",J930,0)</f>
        <v>0</v>
      </c>
      <c r="BH930" s="226">
        <f>IF(N930="sníž. přenesená",J930,0)</f>
        <v>0</v>
      </c>
      <c r="BI930" s="226">
        <f>IF(N930="nulová",J930,0)</f>
        <v>0</v>
      </c>
      <c r="BJ930" s="19" t="s">
        <v>79</v>
      </c>
      <c r="BK930" s="226">
        <f>ROUND(I930*H930,2)</f>
        <v>0</v>
      </c>
      <c r="BL930" s="19" t="s">
        <v>272</v>
      </c>
      <c r="BM930" s="225" t="s">
        <v>1537</v>
      </c>
    </row>
    <row r="931" s="13" customFormat="1">
      <c r="A931" s="13"/>
      <c r="B931" s="232"/>
      <c r="C931" s="233"/>
      <c r="D931" s="234" t="s">
        <v>189</v>
      </c>
      <c r="E931" s="233"/>
      <c r="F931" s="236" t="s">
        <v>1530</v>
      </c>
      <c r="G931" s="233"/>
      <c r="H931" s="237">
        <v>38.5</v>
      </c>
      <c r="I931" s="238"/>
      <c r="J931" s="233"/>
      <c r="K931" s="233"/>
      <c r="L931" s="239"/>
      <c r="M931" s="240"/>
      <c r="N931" s="241"/>
      <c r="O931" s="241"/>
      <c r="P931" s="241"/>
      <c r="Q931" s="241"/>
      <c r="R931" s="241"/>
      <c r="S931" s="241"/>
      <c r="T931" s="242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3" t="s">
        <v>189</v>
      </c>
      <c r="AU931" s="243" t="s">
        <v>81</v>
      </c>
      <c r="AV931" s="13" t="s">
        <v>81</v>
      </c>
      <c r="AW931" s="13" t="s">
        <v>4</v>
      </c>
      <c r="AX931" s="13" t="s">
        <v>79</v>
      </c>
      <c r="AY931" s="243" t="s">
        <v>178</v>
      </c>
    </row>
    <row r="932" s="2" customFormat="1" ht="24.15" customHeight="1">
      <c r="A932" s="40"/>
      <c r="B932" s="41"/>
      <c r="C932" s="214" t="s">
        <v>1538</v>
      </c>
      <c r="D932" s="214" t="s">
        <v>180</v>
      </c>
      <c r="E932" s="215" t="s">
        <v>1539</v>
      </c>
      <c r="F932" s="216" t="s">
        <v>1540</v>
      </c>
      <c r="G932" s="217" t="s">
        <v>183</v>
      </c>
      <c r="H932" s="218">
        <v>313.96800000000002</v>
      </c>
      <c r="I932" s="219"/>
      <c r="J932" s="220">
        <f>ROUND(I932*H932,2)</f>
        <v>0</v>
      </c>
      <c r="K932" s="216" t="s">
        <v>184</v>
      </c>
      <c r="L932" s="46"/>
      <c r="M932" s="221" t="s">
        <v>19</v>
      </c>
      <c r="N932" s="222" t="s">
        <v>42</v>
      </c>
      <c r="O932" s="86"/>
      <c r="P932" s="223">
        <f>O932*H932</f>
        <v>0</v>
      </c>
      <c r="Q932" s="223">
        <v>0.00012</v>
      </c>
      <c r="R932" s="223">
        <f>Q932*H932</f>
        <v>0.03767616</v>
      </c>
      <c r="S932" s="223">
        <v>0</v>
      </c>
      <c r="T932" s="224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25" t="s">
        <v>272</v>
      </c>
      <c r="AT932" s="225" t="s">
        <v>180</v>
      </c>
      <c r="AU932" s="225" t="s">
        <v>81</v>
      </c>
      <c r="AY932" s="19" t="s">
        <v>178</v>
      </c>
      <c r="BE932" s="226">
        <f>IF(N932="základní",J932,0)</f>
        <v>0</v>
      </c>
      <c r="BF932" s="226">
        <f>IF(N932="snížená",J932,0)</f>
        <v>0</v>
      </c>
      <c r="BG932" s="226">
        <f>IF(N932="zákl. přenesená",J932,0)</f>
        <v>0</v>
      </c>
      <c r="BH932" s="226">
        <f>IF(N932="sníž. přenesená",J932,0)</f>
        <v>0</v>
      </c>
      <c r="BI932" s="226">
        <f>IF(N932="nulová",J932,0)</f>
        <v>0</v>
      </c>
      <c r="BJ932" s="19" t="s">
        <v>79</v>
      </c>
      <c r="BK932" s="226">
        <f>ROUND(I932*H932,2)</f>
        <v>0</v>
      </c>
      <c r="BL932" s="19" t="s">
        <v>272</v>
      </c>
      <c r="BM932" s="225" t="s">
        <v>1541</v>
      </c>
    </row>
    <row r="933" s="2" customFormat="1">
      <c r="A933" s="40"/>
      <c r="B933" s="41"/>
      <c r="C933" s="42"/>
      <c r="D933" s="227" t="s">
        <v>187</v>
      </c>
      <c r="E933" s="42"/>
      <c r="F933" s="228" t="s">
        <v>1542</v>
      </c>
      <c r="G933" s="42"/>
      <c r="H933" s="42"/>
      <c r="I933" s="229"/>
      <c r="J933" s="42"/>
      <c r="K933" s="42"/>
      <c r="L933" s="46"/>
      <c r="M933" s="230"/>
      <c r="N933" s="231"/>
      <c r="O933" s="86"/>
      <c r="P933" s="86"/>
      <c r="Q933" s="86"/>
      <c r="R933" s="86"/>
      <c r="S933" s="86"/>
      <c r="T933" s="87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T933" s="19" t="s">
        <v>187</v>
      </c>
      <c r="AU933" s="19" t="s">
        <v>81</v>
      </c>
    </row>
    <row r="934" s="13" customFormat="1">
      <c r="A934" s="13"/>
      <c r="B934" s="232"/>
      <c r="C934" s="233"/>
      <c r="D934" s="234" t="s">
        <v>189</v>
      </c>
      <c r="E934" s="235" t="s">
        <v>19</v>
      </c>
      <c r="F934" s="236" t="s">
        <v>1343</v>
      </c>
      <c r="G934" s="233"/>
      <c r="H934" s="237">
        <v>269.60000000000002</v>
      </c>
      <c r="I934" s="238"/>
      <c r="J934" s="233"/>
      <c r="K934" s="233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189</v>
      </c>
      <c r="AU934" s="243" t="s">
        <v>81</v>
      </c>
      <c r="AV934" s="13" t="s">
        <v>81</v>
      </c>
      <c r="AW934" s="13" t="s">
        <v>33</v>
      </c>
      <c r="AX934" s="13" t="s">
        <v>71</v>
      </c>
      <c r="AY934" s="243" t="s">
        <v>178</v>
      </c>
    </row>
    <row r="935" s="13" customFormat="1">
      <c r="A935" s="13"/>
      <c r="B935" s="232"/>
      <c r="C935" s="233"/>
      <c r="D935" s="234" t="s">
        <v>189</v>
      </c>
      <c r="E935" s="235" t="s">
        <v>19</v>
      </c>
      <c r="F935" s="236" t="s">
        <v>1344</v>
      </c>
      <c r="G935" s="233"/>
      <c r="H935" s="237">
        <v>44.368000000000002</v>
      </c>
      <c r="I935" s="238"/>
      <c r="J935" s="233"/>
      <c r="K935" s="233"/>
      <c r="L935" s="239"/>
      <c r="M935" s="240"/>
      <c r="N935" s="241"/>
      <c r="O935" s="241"/>
      <c r="P935" s="241"/>
      <c r="Q935" s="241"/>
      <c r="R935" s="241"/>
      <c r="S935" s="241"/>
      <c r="T935" s="242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3" t="s">
        <v>189</v>
      </c>
      <c r="AU935" s="243" t="s">
        <v>81</v>
      </c>
      <c r="AV935" s="13" t="s">
        <v>81</v>
      </c>
      <c r="AW935" s="13" t="s">
        <v>33</v>
      </c>
      <c r="AX935" s="13" t="s">
        <v>71</v>
      </c>
      <c r="AY935" s="243" t="s">
        <v>178</v>
      </c>
    </row>
    <row r="936" s="14" customFormat="1">
      <c r="A936" s="14"/>
      <c r="B936" s="244"/>
      <c r="C936" s="245"/>
      <c r="D936" s="234" t="s">
        <v>189</v>
      </c>
      <c r="E936" s="246" t="s">
        <v>19</v>
      </c>
      <c r="F936" s="247" t="s">
        <v>214</v>
      </c>
      <c r="G936" s="245"/>
      <c r="H936" s="248">
        <v>313.96800000000002</v>
      </c>
      <c r="I936" s="249"/>
      <c r="J936" s="245"/>
      <c r="K936" s="245"/>
      <c r="L936" s="250"/>
      <c r="M936" s="251"/>
      <c r="N936" s="252"/>
      <c r="O936" s="252"/>
      <c r="P936" s="252"/>
      <c r="Q936" s="252"/>
      <c r="R936" s="252"/>
      <c r="S936" s="252"/>
      <c r="T936" s="253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4" t="s">
        <v>189</v>
      </c>
      <c r="AU936" s="254" t="s">
        <v>81</v>
      </c>
      <c r="AV936" s="14" t="s">
        <v>185</v>
      </c>
      <c r="AW936" s="14" t="s">
        <v>33</v>
      </c>
      <c r="AX936" s="14" t="s">
        <v>79</v>
      </c>
      <c r="AY936" s="254" t="s">
        <v>178</v>
      </c>
    </row>
    <row r="937" s="2" customFormat="1" ht="16.5" customHeight="1">
      <c r="A937" s="40"/>
      <c r="B937" s="41"/>
      <c r="C937" s="265" t="s">
        <v>1543</v>
      </c>
      <c r="D937" s="265" t="s">
        <v>430</v>
      </c>
      <c r="E937" s="266" t="s">
        <v>1544</v>
      </c>
      <c r="F937" s="267" t="s">
        <v>1545</v>
      </c>
      <c r="G937" s="268" t="s">
        <v>183</v>
      </c>
      <c r="H937" s="269">
        <v>329.666</v>
      </c>
      <c r="I937" s="270"/>
      <c r="J937" s="271">
        <f>ROUND(I937*H937,2)</f>
        <v>0</v>
      </c>
      <c r="K937" s="267" t="s">
        <v>184</v>
      </c>
      <c r="L937" s="272"/>
      <c r="M937" s="273" t="s">
        <v>19</v>
      </c>
      <c r="N937" s="274" t="s">
        <v>42</v>
      </c>
      <c r="O937" s="86"/>
      <c r="P937" s="223">
        <f>O937*H937</f>
        <v>0</v>
      </c>
      <c r="Q937" s="223">
        <v>0.0028999999999999998</v>
      </c>
      <c r="R937" s="223">
        <f>Q937*H937</f>
        <v>0.95603139999999998</v>
      </c>
      <c r="S937" s="223">
        <v>0</v>
      </c>
      <c r="T937" s="224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25" t="s">
        <v>367</v>
      </c>
      <c r="AT937" s="225" t="s">
        <v>430</v>
      </c>
      <c r="AU937" s="225" t="s">
        <v>81</v>
      </c>
      <c r="AY937" s="19" t="s">
        <v>178</v>
      </c>
      <c r="BE937" s="226">
        <f>IF(N937="základní",J937,0)</f>
        <v>0</v>
      </c>
      <c r="BF937" s="226">
        <f>IF(N937="snížená",J937,0)</f>
        <v>0</v>
      </c>
      <c r="BG937" s="226">
        <f>IF(N937="zákl. přenesená",J937,0)</f>
        <v>0</v>
      </c>
      <c r="BH937" s="226">
        <f>IF(N937="sníž. přenesená",J937,0)</f>
        <v>0</v>
      </c>
      <c r="BI937" s="226">
        <f>IF(N937="nulová",J937,0)</f>
        <v>0</v>
      </c>
      <c r="BJ937" s="19" t="s">
        <v>79</v>
      </c>
      <c r="BK937" s="226">
        <f>ROUND(I937*H937,2)</f>
        <v>0</v>
      </c>
      <c r="BL937" s="19" t="s">
        <v>272</v>
      </c>
      <c r="BM937" s="225" t="s">
        <v>1546</v>
      </c>
    </row>
    <row r="938" s="13" customFormat="1">
      <c r="A938" s="13"/>
      <c r="B938" s="232"/>
      <c r="C938" s="233"/>
      <c r="D938" s="234" t="s">
        <v>189</v>
      </c>
      <c r="E938" s="233"/>
      <c r="F938" s="236" t="s">
        <v>1547</v>
      </c>
      <c r="G938" s="233"/>
      <c r="H938" s="237">
        <v>329.666</v>
      </c>
      <c r="I938" s="238"/>
      <c r="J938" s="233"/>
      <c r="K938" s="233"/>
      <c r="L938" s="239"/>
      <c r="M938" s="240"/>
      <c r="N938" s="241"/>
      <c r="O938" s="241"/>
      <c r="P938" s="241"/>
      <c r="Q938" s="241"/>
      <c r="R938" s="241"/>
      <c r="S938" s="241"/>
      <c r="T938" s="24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3" t="s">
        <v>189</v>
      </c>
      <c r="AU938" s="243" t="s">
        <v>81</v>
      </c>
      <c r="AV938" s="13" t="s">
        <v>81</v>
      </c>
      <c r="AW938" s="13" t="s">
        <v>4</v>
      </c>
      <c r="AX938" s="13" t="s">
        <v>79</v>
      </c>
      <c r="AY938" s="243" t="s">
        <v>178</v>
      </c>
    </row>
    <row r="939" s="2" customFormat="1" ht="24.15" customHeight="1">
      <c r="A939" s="40"/>
      <c r="B939" s="41"/>
      <c r="C939" s="214" t="s">
        <v>1548</v>
      </c>
      <c r="D939" s="214" t="s">
        <v>180</v>
      </c>
      <c r="E939" s="215" t="s">
        <v>1539</v>
      </c>
      <c r="F939" s="216" t="s">
        <v>1540</v>
      </c>
      <c r="G939" s="217" t="s">
        <v>183</v>
      </c>
      <c r="H939" s="218">
        <v>269.60000000000002</v>
      </c>
      <c r="I939" s="219"/>
      <c r="J939" s="220">
        <f>ROUND(I939*H939,2)</f>
        <v>0</v>
      </c>
      <c r="K939" s="216" t="s">
        <v>184</v>
      </c>
      <c r="L939" s="46"/>
      <c r="M939" s="221" t="s">
        <v>19</v>
      </c>
      <c r="N939" s="222" t="s">
        <v>42</v>
      </c>
      <c r="O939" s="86"/>
      <c r="P939" s="223">
        <f>O939*H939</f>
        <v>0</v>
      </c>
      <c r="Q939" s="223">
        <v>0.00012</v>
      </c>
      <c r="R939" s="223">
        <f>Q939*H939</f>
        <v>0.032352000000000006</v>
      </c>
      <c r="S939" s="223">
        <v>0</v>
      </c>
      <c r="T939" s="224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25" t="s">
        <v>272</v>
      </c>
      <c r="AT939" s="225" t="s">
        <v>180</v>
      </c>
      <c r="AU939" s="225" t="s">
        <v>81</v>
      </c>
      <c r="AY939" s="19" t="s">
        <v>178</v>
      </c>
      <c r="BE939" s="226">
        <f>IF(N939="základní",J939,0)</f>
        <v>0</v>
      </c>
      <c r="BF939" s="226">
        <f>IF(N939="snížená",J939,0)</f>
        <v>0</v>
      </c>
      <c r="BG939" s="226">
        <f>IF(N939="zákl. přenesená",J939,0)</f>
        <v>0</v>
      </c>
      <c r="BH939" s="226">
        <f>IF(N939="sníž. přenesená",J939,0)</f>
        <v>0</v>
      </c>
      <c r="BI939" s="226">
        <f>IF(N939="nulová",J939,0)</f>
        <v>0</v>
      </c>
      <c r="BJ939" s="19" t="s">
        <v>79</v>
      </c>
      <c r="BK939" s="226">
        <f>ROUND(I939*H939,2)</f>
        <v>0</v>
      </c>
      <c r="BL939" s="19" t="s">
        <v>272</v>
      </c>
      <c r="BM939" s="225" t="s">
        <v>1549</v>
      </c>
    </row>
    <row r="940" s="2" customFormat="1">
      <c r="A940" s="40"/>
      <c r="B940" s="41"/>
      <c r="C940" s="42"/>
      <c r="D940" s="227" t="s">
        <v>187</v>
      </c>
      <c r="E940" s="42"/>
      <c r="F940" s="228" t="s">
        <v>1542</v>
      </c>
      <c r="G940" s="42"/>
      <c r="H940" s="42"/>
      <c r="I940" s="229"/>
      <c r="J940" s="42"/>
      <c r="K940" s="42"/>
      <c r="L940" s="46"/>
      <c r="M940" s="230"/>
      <c r="N940" s="231"/>
      <c r="O940" s="86"/>
      <c r="P940" s="86"/>
      <c r="Q940" s="86"/>
      <c r="R940" s="86"/>
      <c r="S940" s="86"/>
      <c r="T940" s="87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T940" s="19" t="s">
        <v>187</v>
      </c>
      <c r="AU940" s="19" t="s">
        <v>81</v>
      </c>
    </row>
    <row r="941" s="13" customFormat="1">
      <c r="A941" s="13"/>
      <c r="B941" s="232"/>
      <c r="C941" s="233"/>
      <c r="D941" s="234" t="s">
        <v>189</v>
      </c>
      <c r="E941" s="235" t="s">
        <v>19</v>
      </c>
      <c r="F941" s="236" t="s">
        <v>1343</v>
      </c>
      <c r="G941" s="233"/>
      <c r="H941" s="237">
        <v>269.60000000000002</v>
      </c>
      <c r="I941" s="238"/>
      <c r="J941" s="233"/>
      <c r="K941" s="233"/>
      <c r="L941" s="239"/>
      <c r="M941" s="240"/>
      <c r="N941" s="241"/>
      <c r="O941" s="241"/>
      <c r="P941" s="241"/>
      <c r="Q941" s="241"/>
      <c r="R941" s="241"/>
      <c r="S941" s="241"/>
      <c r="T941" s="242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3" t="s">
        <v>189</v>
      </c>
      <c r="AU941" s="243" t="s">
        <v>81</v>
      </c>
      <c r="AV941" s="13" t="s">
        <v>81</v>
      </c>
      <c r="AW941" s="13" t="s">
        <v>33</v>
      </c>
      <c r="AX941" s="13" t="s">
        <v>79</v>
      </c>
      <c r="AY941" s="243" t="s">
        <v>178</v>
      </c>
    </row>
    <row r="942" s="2" customFormat="1" ht="16.5" customHeight="1">
      <c r="A942" s="40"/>
      <c r="B942" s="41"/>
      <c r="C942" s="265" t="s">
        <v>1550</v>
      </c>
      <c r="D942" s="265" t="s">
        <v>430</v>
      </c>
      <c r="E942" s="266" t="s">
        <v>1551</v>
      </c>
      <c r="F942" s="267" t="s">
        <v>1552</v>
      </c>
      <c r="G942" s="268" t="s">
        <v>183</v>
      </c>
      <c r="H942" s="269">
        <v>283.07999999999998</v>
      </c>
      <c r="I942" s="270"/>
      <c r="J942" s="271">
        <f>ROUND(I942*H942,2)</f>
        <v>0</v>
      </c>
      <c r="K942" s="267" t="s">
        <v>184</v>
      </c>
      <c r="L942" s="272"/>
      <c r="M942" s="273" t="s">
        <v>19</v>
      </c>
      <c r="N942" s="274" t="s">
        <v>42</v>
      </c>
      <c r="O942" s="86"/>
      <c r="P942" s="223">
        <f>O942*H942</f>
        <v>0</v>
      </c>
      <c r="Q942" s="223">
        <v>0.0044999999999999997</v>
      </c>
      <c r="R942" s="223">
        <f>Q942*H942</f>
        <v>1.2738599999999998</v>
      </c>
      <c r="S942" s="223">
        <v>0</v>
      </c>
      <c r="T942" s="224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25" t="s">
        <v>367</v>
      </c>
      <c r="AT942" s="225" t="s">
        <v>430</v>
      </c>
      <c r="AU942" s="225" t="s">
        <v>81</v>
      </c>
      <c r="AY942" s="19" t="s">
        <v>178</v>
      </c>
      <c r="BE942" s="226">
        <f>IF(N942="základní",J942,0)</f>
        <v>0</v>
      </c>
      <c r="BF942" s="226">
        <f>IF(N942="snížená",J942,0)</f>
        <v>0</v>
      </c>
      <c r="BG942" s="226">
        <f>IF(N942="zákl. přenesená",J942,0)</f>
        <v>0</v>
      </c>
      <c r="BH942" s="226">
        <f>IF(N942="sníž. přenesená",J942,0)</f>
        <v>0</v>
      </c>
      <c r="BI942" s="226">
        <f>IF(N942="nulová",J942,0)</f>
        <v>0</v>
      </c>
      <c r="BJ942" s="19" t="s">
        <v>79</v>
      </c>
      <c r="BK942" s="226">
        <f>ROUND(I942*H942,2)</f>
        <v>0</v>
      </c>
      <c r="BL942" s="19" t="s">
        <v>272</v>
      </c>
      <c r="BM942" s="225" t="s">
        <v>1553</v>
      </c>
    </row>
    <row r="943" s="13" customFormat="1">
      <c r="A943" s="13"/>
      <c r="B943" s="232"/>
      <c r="C943" s="233"/>
      <c r="D943" s="234" t="s">
        <v>189</v>
      </c>
      <c r="E943" s="233"/>
      <c r="F943" s="236" t="s">
        <v>1554</v>
      </c>
      <c r="G943" s="233"/>
      <c r="H943" s="237">
        <v>283.07999999999998</v>
      </c>
      <c r="I943" s="238"/>
      <c r="J943" s="233"/>
      <c r="K943" s="233"/>
      <c r="L943" s="239"/>
      <c r="M943" s="240"/>
      <c r="N943" s="241"/>
      <c r="O943" s="241"/>
      <c r="P943" s="241"/>
      <c r="Q943" s="241"/>
      <c r="R943" s="241"/>
      <c r="S943" s="241"/>
      <c r="T943" s="242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3" t="s">
        <v>189</v>
      </c>
      <c r="AU943" s="243" t="s">
        <v>81</v>
      </c>
      <c r="AV943" s="13" t="s">
        <v>81</v>
      </c>
      <c r="AW943" s="13" t="s">
        <v>4</v>
      </c>
      <c r="AX943" s="13" t="s">
        <v>79</v>
      </c>
      <c r="AY943" s="243" t="s">
        <v>178</v>
      </c>
    </row>
    <row r="944" s="2" customFormat="1" ht="24.15" customHeight="1">
      <c r="A944" s="40"/>
      <c r="B944" s="41"/>
      <c r="C944" s="214" t="s">
        <v>1555</v>
      </c>
      <c r="D944" s="214" t="s">
        <v>180</v>
      </c>
      <c r="E944" s="215" t="s">
        <v>1556</v>
      </c>
      <c r="F944" s="216" t="s">
        <v>1557</v>
      </c>
      <c r="G944" s="217" t="s">
        <v>183</v>
      </c>
      <c r="H944" s="218">
        <v>269.60000000000002</v>
      </c>
      <c r="I944" s="219"/>
      <c r="J944" s="220">
        <f>ROUND(I944*H944,2)</f>
        <v>0</v>
      </c>
      <c r="K944" s="216" t="s">
        <v>184</v>
      </c>
      <c r="L944" s="46"/>
      <c r="M944" s="221" t="s">
        <v>19</v>
      </c>
      <c r="N944" s="222" t="s">
        <v>42</v>
      </c>
      <c r="O944" s="86"/>
      <c r="P944" s="223">
        <f>O944*H944</f>
        <v>0</v>
      </c>
      <c r="Q944" s="223">
        <v>0.00010000000000000001</v>
      </c>
      <c r="R944" s="223">
        <f>Q944*H944</f>
        <v>0.026960000000000005</v>
      </c>
      <c r="S944" s="223">
        <v>0</v>
      </c>
      <c r="T944" s="224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25" t="s">
        <v>272</v>
      </c>
      <c r="AT944" s="225" t="s">
        <v>180</v>
      </c>
      <c r="AU944" s="225" t="s">
        <v>81</v>
      </c>
      <c r="AY944" s="19" t="s">
        <v>178</v>
      </c>
      <c r="BE944" s="226">
        <f>IF(N944="základní",J944,0)</f>
        <v>0</v>
      </c>
      <c r="BF944" s="226">
        <f>IF(N944="snížená",J944,0)</f>
        <v>0</v>
      </c>
      <c r="BG944" s="226">
        <f>IF(N944="zákl. přenesená",J944,0)</f>
        <v>0</v>
      </c>
      <c r="BH944" s="226">
        <f>IF(N944="sníž. přenesená",J944,0)</f>
        <v>0</v>
      </c>
      <c r="BI944" s="226">
        <f>IF(N944="nulová",J944,0)</f>
        <v>0</v>
      </c>
      <c r="BJ944" s="19" t="s">
        <v>79</v>
      </c>
      <c r="BK944" s="226">
        <f>ROUND(I944*H944,2)</f>
        <v>0</v>
      </c>
      <c r="BL944" s="19" t="s">
        <v>272</v>
      </c>
      <c r="BM944" s="225" t="s">
        <v>1558</v>
      </c>
    </row>
    <row r="945" s="2" customFormat="1">
      <c r="A945" s="40"/>
      <c r="B945" s="41"/>
      <c r="C945" s="42"/>
      <c r="D945" s="227" t="s">
        <v>187</v>
      </c>
      <c r="E945" s="42"/>
      <c r="F945" s="228" t="s">
        <v>1559</v>
      </c>
      <c r="G945" s="42"/>
      <c r="H945" s="42"/>
      <c r="I945" s="229"/>
      <c r="J945" s="42"/>
      <c r="K945" s="42"/>
      <c r="L945" s="46"/>
      <c r="M945" s="230"/>
      <c r="N945" s="231"/>
      <c r="O945" s="86"/>
      <c r="P945" s="86"/>
      <c r="Q945" s="86"/>
      <c r="R945" s="86"/>
      <c r="S945" s="86"/>
      <c r="T945" s="87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T945" s="19" t="s">
        <v>187</v>
      </c>
      <c r="AU945" s="19" t="s">
        <v>81</v>
      </c>
    </row>
    <row r="946" s="2" customFormat="1" ht="24.15" customHeight="1">
      <c r="A946" s="40"/>
      <c r="B946" s="41"/>
      <c r="C946" s="214" t="s">
        <v>1560</v>
      </c>
      <c r="D946" s="214" t="s">
        <v>180</v>
      </c>
      <c r="E946" s="215" t="s">
        <v>1561</v>
      </c>
      <c r="F946" s="216" t="s">
        <v>1562</v>
      </c>
      <c r="G946" s="217" t="s">
        <v>183</v>
      </c>
      <c r="H946" s="218">
        <v>269.60000000000002</v>
      </c>
      <c r="I946" s="219"/>
      <c r="J946" s="220">
        <f>ROUND(I946*H946,2)</f>
        <v>0</v>
      </c>
      <c r="K946" s="216" t="s">
        <v>184</v>
      </c>
      <c r="L946" s="46"/>
      <c r="M946" s="221" t="s">
        <v>19</v>
      </c>
      <c r="N946" s="222" t="s">
        <v>42</v>
      </c>
      <c r="O946" s="86"/>
      <c r="P946" s="223">
        <f>O946*H946</f>
        <v>0</v>
      </c>
      <c r="Q946" s="223">
        <v>0.00012</v>
      </c>
      <c r="R946" s="223">
        <f>Q946*H946</f>
        <v>0.032352000000000006</v>
      </c>
      <c r="S946" s="223">
        <v>0</v>
      </c>
      <c r="T946" s="224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25" t="s">
        <v>272</v>
      </c>
      <c r="AT946" s="225" t="s">
        <v>180</v>
      </c>
      <c r="AU946" s="225" t="s">
        <v>81</v>
      </c>
      <c r="AY946" s="19" t="s">
        <v>178</v>
      </c>
      <c r="BE946" s="226">
        <f>IF(N946="základní",J946,0)</f>
        <v>0</v>
      </c>
      <c r="BF946" s="226">
        <f>IF(N946="snížená",J946,0)</f>
        <v>0</v>
      </c>
      <c r="BG946" s="226">
        <f>IF(N946="zákl. přenesená",J946,0)</f>
        <v>0</v>
      </c>
      <c r="BH946" s="226">
        <f>IF(N946="sníž. přenesená",J946,0)</f>
        <v>0</v>
      </c>
      <c r="BI946" s="226">
        <f>IF(N946="nulová",J946,0)</f>
        <v>0</v>
      </c>
      <c r="BJ946" s="19" t="s">
        <v>79</v>
      </c>
      <c r="BK946" s="226">
        <f>ROUND(I946*H946,2)</f>
        <v>0</v>
      </c>
      <c r="BL946" s="19" t="s">
        <v>272</v>
      </c>
      <c r="BM946" s="225" t="s">
        <v>1563</v>
      </c>
    </row>
    <row r="947" s="2" customFormat="1">
      <c r="A947" s="40"/>
      <c r="B947" s="41"/>
      <c r="C947" s="42"/>
      <c r="D947" s="227" t="s">
        <v>187</v>
      </c>
      <c r="E947" s="42"/>
      <c r="F947" s="228" t="s">
        <v>1564</v>
      </c>
      <c r="G947" s="42"/>
      <c r="H947" s="42"/>
      <c r="I947" s="229"/>
      <c r="J947" s="42"/>
      <c r="K947" s="42"/>
      <c r="L947" s="46"/>
      <c r="M947" s="230"/>
      <c r="N947" s="231"/>
      <c r="O947" s="86"/>
      <c r="P947" s="86"/>
      <c r="Q947" s="86"/>
      <c r="R947" s="86"/>
      <c r="S947" s="86"/>
      <c r="T947" s="87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T947" s="19" t="s">
        <v>187</v>
      </c>
      <c r="AU947" s="19" t="s">
        <v>81</v>
      </c>
    </row>
    <row r="948" s="2" customFormat="1" ht="16.5" customHeight="1">
      <c r="A948" s="40"/>
      <c r="B948" s="41"/>
      <c r="C948" s="265" t="s">
        <v>1565</v>
      </c>
      <c r="D948" s="265" t="s">
        <v>430</v>
      </c>
      <c r="E948" s="266" t="s">
        <v>1566</v>
      </c>
      <c r="F948" s="267" t="s">
        <v>1567</v>
      </c>
      <c r="G948" s="268" t="s">
        <v>193</v>
      </c>
      <c r="H948" s="269">
        <v>33.700000000000003</v>
      </c>
      <c r="I948" s="270"/>
      <c r="J948" s="271">
        <f>ROUND(I948*H948,2)</f>
        <v>0</v>
      </c>
      <c r="K948" s="267" t="s">
        <v>184</v>
      </c>
      <c r="L948" s="272"/>
      <c r="M948" s="273" t="s">
        <v>19</v>
      </c>
      <c r="N948" s="274" t="s">
        <v>42</v>
      </c>
      <c r="O948" s="86"/>
      <c r="P948" s="223">
        <f>O948*H948</f>
        <v>0</v>
      </c>
      <c r="Q948" s="223">
        <v>0.025000000000000001</v>
      </c>
      <c r="R948" s="223">
        <f>Q948*H948</f>
        <v>0.84250000000000014</v>
      </c>
      <c r="S948" s="223">
        <v>0</v>
      </c>
      <c r="T948" s="224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25" t="s">
        <v>367</v>
      </c>
      <c r="AT948" s="225" t="s">
        <v>430</v>
      </c>
      <c r="AU948" s="225" t="s">
        <v>81</v>
      </c>
      <c r="AY948" s="19" t="s">
        <v>178</v>
      </c>
      <c r="BE948" s="226">
        <f>IF(N948="základní",J948,0)</f>
        <v>0</v>
      </c>
      <c r="BF948" s="226">
        <f>IF(N948="snížená",J948,0)</f>
        <v>0</v>
      </c>
      <c r="BG948" s="226">
        <f>IF(N948="zákl. přenesená",J948,0)</f>
        <v>0</v>
      </c>
      <c r="BH948" s="226">
        <f>IF(N948="sníž. přenesená",J948,0)</f>
        <v>0</v>
      </c>
      <c r="BI948" s="226">
        <f>IF(N948="nulová",J948,0)</f>
        <v>0</v>
      </c>
      <c r="BJ948" s="19" t="s">
        <v>79</v>
      </c>
      <c r="BK948" s="226">
        <f>ROUND(I948*H948,2)</f>
        <v>0</v>
      </c>
      <c r="BL948" s="19" t="s">
        <v>272</v>
      </c>
      <c r="BM948" s="225" t="s">
        <v>1568</v>
      </c>
    </row>
    <row r="949" s="13" customFormat="1">
      <c r="A949" s="13"/>
      <c r="B949" s="232"/>
      <c r="C949" s="233"/>
      <c r="D949" s="234" t="s">
        <v>189</v>
      </c>
      <c r="E949" s="235" t="s">
        <v>19</v>
      </c>
      <c r="F949" s="236" t="s">
        <v>1569</v>
      </c>
      <c r="G949" s="233"/>
      <c r="H949" s="237">
        <v>33.700000000000003</v>
      </c>
      <c r="I949" s="238"/>
      <c r="J949" s="233"/>
      <c r="K949" s="233"/>
      <c r="L949" s="239"/>
      <c r="M949" s="240"/>
      <c r="N949" s="241"/>
      <c r="O949" s="241"/>
      <c r="P949" s="241"/>
      <c r="Q949" s="241"/>
      <c r="R949" s="241"/>
      <c r="S949" s="241"/>
      <c r="T949" s="242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3" t="s">
        <v>189</v>
      </c>
      <c r="AU949" s="243" t="s">
        <v>81</v>
      </c>
      <c r="AV949" s="13" t="s">
        <v>81</v>
      </c>
      <c r="AW949" s="13" t="s">
        <v>33</v>
      </c>
      <c r="AX949" s="13" t="s">
        <v>79</v>
      </c>
      <c r="AY949" s="243" t="s">
        <v>178</v>
      </c>
    </row>
    <row r="950" s="2" customFormat="1" ht="24.15" customHeight="1">
      <c r="A950" s="40"/>
      <c r="B950" s="41"/>
      <c r="C950" s="214" t="s">
        <v>1570</v>
      </c>
      <c r="D950" s="214" t="s">
        <v>180</v>
      </c>
      <c r="E950" s="215" t="s">
        <v>1571</v>
      </c>
      <c r="F950" s="216" t="s">
        <v>1572</v>
      </c>
      <c r="G950" s="217" t="s">
        <v>275</v>
      </c>
      <c r="H950" s="218">
        <v>76.5</v>
      </c>
      <c r="I950" s="219"/>
      <c r="J950" s="220">
        <f>ROUND(I950*H950,2)</f>
        <v>0</v>
      </c>
      <c r="K950" s="216" t="s">
        <v>184</v>
      </c>
      <c r="L950" s="46"/>
      <c r="M950" s="221" t="s">
        <v>19</v>
      </c>
      <c r="N950" s="222" t="s">
        <v>42</v>
      </c>
      <c r="O950" s="86"/>
      <c r="P950" s="223">
        <f>O950*H950</f>
        <v>0</v>
      </c>
      <c r="Q950" s="223">
        <v>0.00019000000000000001</v>
      </c>
      <c r="R950" s="223">
        <f>Q950*H950</f>
        <v>0.014535000000000001</v>
      </c>
      <c r="S950" s="223">
        <v>0</v>
      </c>
      <c r="T950" s="224">
        <f>S950*H950</f>
        <v>0</v>
      </c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R950" s="225" t="s">
        <v>272</v>
      </c>
      <c r="AT950" s="225" t="s">
        <v>180</v>
      </c>
      <c r="AU950" s="225" t="s">
        <v>81</v>
      </c>
      <c r="AY950" s="19" t="s">
        <v>178</v>
      </c>
      <c r="BE950" s="226">
        <f>IF(N950="základní",J950,0)</f>
        <v>0</v>
      </c>
      <c r="BF950" s="226">
        <f>IF(N950="snížená",J950,0)</f>
        <v>0</v>
      </c>
      <c r="BG950" s="226">
        <f>IF(N950="zákl. přenesená",J950,0)</f>
        <v>0</v>
      </c>
      <c r="BH950" s="226">
        <f>IF(N950="sníž. přenesená",J950,0)</f>
        <v>0</v>
      </c>
      <c r="BI950" s="226">
        <f>IF(N950="nulová",J950,0)</f>
        <v>0</v>
      </c>
      <c r="BJ950" s="19" t="s">
        <v>79</v>
      </c>
      <c r="BK950" s="226">
        <f>ROUND(I950*H950,2)</f>
        <v>0</v>
      </c>
      <c r="BL950" s="19" t="s">
        <v>272</v>
      </c>
      <c r="BM950" s="225" t="s">
        <v>1573</v>
      </c>
    </row>
    <row r="951" s="2" customFormat="1">
      <c r="A951" s="40"/>
      <c r="B951" s="41"/>
      <c r="C951" s="42"/>
      <c r="D951" s="227" t="s">
        <v>187</v>
      </c>
      <c r="E951" s="42"/>
      <c r="F951" s="228" t="s">
        <v>1574</v>
      </c>
      <c r="G951" s="42"/>
      <c r="H951" s="42"/>
      <c r="I951" s="229"/>
      <c r="J951" s="42"/>
      <c r="K951" s="42"/>
      <c r="L951" s="46"/>
      <c r="M951" s="230"/>
      <c r="N951" s="231"/>
      <c r="O951" s="86"/>
      <c r="P951" s="86"/>
      <c r="Q951" s="86"/>
      <c r="R951" s="86"/>
      <c r="S951" s="86"/>
      <c r="T951" s="87"/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T951" s="19" t="s">
        <v>187</v>
      </c>
      <c r="AU951" s="19" t="s">
        <v>81</v>
      </c>
    </row>
    <row r="952" s="13" customFormat="1">
      <c r="A952" s="13"/>
      <c r="B952" s="232"/>
      <c r="C952" s="233"/>
      <c r="D952" s="234" t="s">
        <v>189</v>
      </c>
      <c r="E952" s="235" t="s">
        <v>19</v>
      </c>
      <c r="F952" s="236" t="s">
        <v>1575</v>
      </c>
      <c r="G952" s="233"/>
      <c r="H952" s="237">
        <v>25.300000000000001</v>
      </c>
      <c r="I952" s="238"/>
      <c r="J952" s="233"/>
      <c r="K952" s="233"/>
      <c r="L952" s="239"/>
      <c r="M952" s="240"/>
      <c r="N952" s="241"/>
      <c r="O952" s="241"/>
      <c r="P952" s="241"/>
      <c r="Q952" s="241"/>
      <c r="R952" s="241"/>
      <c r="S952" s="241"/>
      <c r="T952" s="242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3" t="s">
        <v>189</v>
      </c>
      <c r="AU952" s="243" t="s">
        <v>81</v>
      </c>
      <c r="AV952" s="13" t="s">
        <v>81</v>
      </c>
      <c r="AW952" s="13" t="s">
        <v>33</v>
      </c>
      <c r="AX952" s="13" t="s">
        <v>71</v>
      </c>
      <c r="AY952" s="243" t="s">
        <v>178</v>
      </c>
    </row>
    <row r="953" s="13" customFormat="1">
      <c r="A953" s="13"/>
      <c r="B953" s="232"/>
      <c r="C953" s="233"/>
      <c r="D953" s="234" t="s">
        <v>189</v>
      </c>
      <c r="E953" s="235" t="s">
        <v>19</v>
      </c>
      <c r="F953" s="236" t="s">
        <v>1576</v>
      </c>
      <c r="G953" s="233"/>
      <c r="H953" s="237">
        <v>51.200000000000003</v>
      </c>
      <c r="I953" s="238"/>
      <c r="J953" s="233"/>
      <c r="K953" s="233"/>
      <c r="L953" s="239"/>
      <c r="M953" s="240"/>
      <c r="N953" s="241"/>
      <c r="O953" s="241"/>
      <c r="P953" s="241"/>
      <c r="Q953" s="241"/>
      <c r="R953" s="241"/>
      <c r="S953" s="241"/>
      <c r="T953" s="24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3" t="s">
        <v>189</v>
      </c>
      <c r="AU953" s="243" t="s">
        <v>81</v>
      </c>
      <c r="AV953" s="13" t="s">
        <v>81</v>
      </c>
      <c r="AW953" s="13" t="s">
        <v>33</v>
      </c>
      <c r="AX953" s="13" t="s">
        <v>71</v>
      </c>
      <c r="AY953" s="243" t="s">
        <v>178</v>
      </c>
    </row>
    <row r="954" s="14" customFormat="1">
      <c r="A954" s="14"/>
      <c r="B954" s="244"/>
      <c r="C954" s="245"/>
      <c r="D954" s="234" t="s">
        <v>189</v>
      </c>
      <c r="E954" s="246" t="s">
        <v>19</v>
      </c>
      <c r="F954" s="247" t="s">
        <v>214</v>
      </c>
      <c r="G954" s="245"/>
      <c r="H954" s="248">
        <v>76.5</v>
      </c>
      <c r="I954" s="249"/>
      <c r="J954" s="245"/>
      <c r="K954" s="245"/>
      <c r="L954" s="250"/>
      <c r="M954" s="251"/>
      <c r="N954" s="252"/>
      <c r="O954" s="252"/>
      <c r="P954" s="252"/>
      <c r="Q954" s="252"/>
      <c r="R954" s="252"/>
      <c r="S954" s="252"/>
      <c r="T954" s="25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4" t="s">
        <v>189</v>
      </c>
      <c r="AU954" s="254" t="s">
        <v>81</v>
      </c>
      <c r="AV954" s="14" t="s">
        <v>185</v>
      </c>
      <c r="AW954" s="14" t="s">
        <v>33</v>
      </c>
      <c r="AX954" s="14" t="s">
        <v>79</v>
      </c>
      <c r="AY954" s="254" t="s">
        <v>178</v>
      </c>
    </row>
    <row r="955" s="2" customFormat="1" ht="16.5" customHeight="1">
      <c r="A955" s="40"/>
      <c r="B955" s="41"/>
      <c r="C955" s="265" t="s">
        <v>1577</v>
      </c>
      <c r="D955" s="265" t="s">
        <v>430</v>
      </c>
      <c r="E955" s="266" t="s">
        <v>1578</v>
      </c>
      <c r="F955" s="267" t="s">
        <v>1579</v>
      </c>
      <c r="G955" s="268" t="s">
        <v>193</v>
      </c>
      <c r="H955" s="269">
        <v>2.601</v>
      </c>
      <c r="I955" s="270"/>
      <c r="J955" s="271">
        <f>ROUND(I955*H955,2)</f>
        <v>0</v>
      </c>
      <c r="K955" s="267" t="s">
        <v>184</v>
      </c>
      <c r="L955" s="272"/>
      <c r="M955" s="273" t="s">
        <v>19</v>
      </c>
      <c r="N955" s="274" t="s">
        <v>42</v>
      </c>
      <c r="O955" s="86"/>
      <c r="P955" s="223">
        <f>O955*H955</f>
        <v>0</v>
      </c>
      <c r="Q955" s="223">
        <v>0.029999999999999999</v>
      </c>
      <c r="R955" s="223">
        <f>Q955*H955</f>
        <v>0.078030000000000002</v>
      </c>
      <c r="S955" s="223">
        <v>0</v>
      </c>
      <c r="T955" s="224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25" t="s">
        <v>367</v>
      </c>
      <c r="AT955" s="225" t="s">
        <v>430</v>
      </c>
      <c r="AU955" s="225" t="s">
        <v>81</v>
      </c>
      <c r="AY955" s="19" t="s">
        <v>178</v>
      </c>
      <c r="BE955" s="226">
        <f>IF(N955="základní",J955,0)</f>
        <v>0</v>
      </c>
      <c r="BF955" s="226">
        <f>IF(N955="snížená",J955,0)</f>
        <v>0</v>
      </c>
      <c r="BG955" s="226">
        <f>IF(N955="zákl. přenesená",J955,0)</f>
        <v>0</v>
      </c>
      <c r="BH955" s="226">
        <f>IF(N955="sníž. přenesená",J955,0)</f>
        <v>0</v>
      </c>
      <c r="BI955" s="226">
        <f>IF(N955="nulová",J955,0)</f>
        <v>0</v>
      </c>
      <c r="BJ955" s="19" t="s">
        <v>79</v>
      </c>
      <c r="BK955" s="226">
        <f>ROUND(I955*H955,2)</f>
        <v>0</v>
      </c>
      <c r="BL955" s="19" t="s">
        <v>272</v>
      </c>
      <c r="BM955" s="225" t="s">
        <v>1580</v>
      </c>
    </row>
    <row r="956" s="13" customFormat="1">
      <c r="A956" s="13"/>
      <c r="B956" s="232"/>
      <c r="C956" s="233"/>
      <c r="D956" s="234" t="s">
        <v>189</v>
      </c>
      <c r="E956" s="235" t="s">
        <v>19</v>
      </c>
      <c r="F956" s="236" t="s">
        <v>1581</v>
      </c>
      <c r="G956" s="233"/>
      <c r="H956" s="237">
        <v>0.91100000000000003</v>
      </c>
      <c r="I956" s="238"/>
      <c r="J956" s="233"/>
      <c r="K956" s="233"/>
      <c r="L956" s="239"/>
      <c r="M956" s="240"/>
      <c r="N956" s="241"/>
      <c r="O956" s="241"/>
      <c r="P956" s="241"/>
      <c r="Q956" s="241"/>
      <c r="R956" s="241"/>
      <c r="S956" s="241"/>
      <c r="T956" s="24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3" t="s">
        <v>189</v>
      </c>
      <c r="AU956" s="243" t="s">
        <v>81</v>
      </c>
      <c r="AV956" s="13" t="s">
        <v>81</v>
      </c>
      <c r="AW956" s="13" t="s">
        <v>33</v>
      </c>
      <c r="AX956" s="13" t="s">
        <v>71</v>
      </c>
      <c r="AY956" s="243" t="s">
        <v>178</v>
      </c>
    </row>
    <row r="957" s="13" customFormat="1">
      <c r="A957" s="13"/>
      <c r="B957" s="232"/>
      <c r="C957" s="233"/>
      <c r="D957" s="234" t="s">
        <v>189</v>
      </c>
      <c r="E957" s="235" t="s">
        <v>19</v>
      </c>
      <c r="F957" s="236" t="s">
        <v>1582</v>
      </c>
      <c r="G957" s="233"/>
      <c r="H957" s="237">
        <v>1.69</v>
      </c>
      <c r="I957" s="238"/>
      <c r="J957" s="233"/>
      <c r="K957" s="233"/>
      <c r="L957" s="239"/>
      <c r="M957" s="240"/>
      <c r="N957" s="241"/>
      <c r="O957" s="241"/>
      <c r="P957" s="241"/>
      <c r="Q957" s="241"/>
      <c r="R957" s="241"/>
      <c r="S957" s="241"/>
      <c r="T957" s="242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3" t="s">
        <v>189</v>
      </c>
      <c r="AU957" s="243" t="s">
        <v>81</v>
      </c>
      <c r="AV957" s="13" t="s">
        <v>81</v>
      </c>
      <c r="AW957" s="13" t="s">
        <v>33</v>
      </c>
      <c r="AX957" s="13" t="s">
        <v>71</v>
      </c>
      <c r="AY957" s="243" t="s">
        <v>178</v>
      </c>
    </row>
    <row r="958" s="14" customFormat="1">
      <c r="A958" s="14"/>
      <c r="B958" s="244"/>
      <c r="C958" s="245"/>
      <c r="D958" s="234" t="s">
        <v>189</v>
      </c>
      <c r="E958" s="246" t="s">
        <v>19</v>
      </c>
      <c r="F958" s="247" t="s">
        <v>214</v>
      </c>
      <c r="G958" s="245"/>
      <c r="H958" s="248">
        <v>2.601</v>
      </c>
      <c r="I958" s="249"/>
      <c r="J958" s="245"/>
      <c r="K958" s="245"/>
      <c r="L958" s="250"/>
      <c r="M958" s="251"/>
      <c r="N958" s="252"/>
      <c r="O958" s="252"/>
      <c r="P958" s="252"/>
      <c r="Q958" s="252"/>
      <c r="R958" s="252"/>
      <c r="S958" s="252"/>
      <c r="T958" s="253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4" t="s">
        <v>189</v>
      </c>
      <c r="AU958" s="254" t="s">
        <v>81</v>
      </c>
      <c r="AV958" s="14" t="s">
        <v>185</v>
      </c>
      <c r="AW958" s="14" t="s">
        <v>33</v>
      </c>
      <c r="AX958" s="14" t="s">
        <v>79</v>
      </c>
      <c r="AY958" s="254" t="s">
        <v>178</v>
      </c>
    </row>
    <row r="959" s="2" customFormat="1" ht="37.8" customHeight="1">
      <c r="A959" s="40"/>
      <c r="B959" s="41"/>
      <c r="C959" s="214" t="s">
        <v>1583</v>
      </c>
      <c r="D959" s="214" t="s">
        <v>180</v>
      </c>
      <c r="E959" s="215" t="s">
        <v>1584</v>
      </c>
      <c r="F959" s="216" t="s">
        <v>1585</v>
      </c>
      <c r="G959" s="217" t="s">
        <v>183</v>
      </c>
      <c r="H959" s="218">
        <v>269.60000000000002</v>
      </c>
      <c r="I959" s="219"/>
      <c r="J959" s="220">
        <f>ROUND(I959*H959,2)</f>
        <v>0</v>
      </c>
      <c r="K959" s="216" t="s">
        <v>184</v>
      </c>
      <c r="L959" s="46"/>
      <c r="M959" s="221" t="s">
        <v>19</v>
      </c>
      <c r="N959" s="222" t="s">
        <v>42</v>
      </c>
      <c r="O959" s="86"/>
      <c r="P959" s="223">
        <f>O959*H959</f>
        <v>0</v>
      </c>
      <c r="Q959" s="223">
        <v>0.00020000000000000001</v>
      </c>
      <c r="R959" s="223">
        <f>Q959*H959</f>
        <v>0.05392000000000001</v>
      </c>
      <c r="S959" s="223">
        <v>0</v>
      </c>
      <c r="T959" s="224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25" t="s">
        <v>272</v>
      </c>
      <c r="AT959" s="225" t="s">
        <v>180</v>
      </c>
      <c r="AU959" s="225" t="s">
        <v>81</v>
      </c>
      <c r="AY959" s="19" t="s">
        <v>178</v>
      </c>
      <c r="BE959" s="226">
        <f>IF(N959="základní",J959,0)</f>
        <v>0</v>
      </c>
      <c r="BF959" s="226">
        <f>IF(N959="snížená",J959,0)</f>
        <v>0</v>
      </c>
      <c r="BG959" s="226">
        <f>IF(N959="zákl. přenesená",J959,0)</f>
        <v>0</v>
      </c>
      <c r="BH959" s="226">
        <f>IF(N959="sníž. přenesená",J959,0)</f>
        <v>0</v>
      </c>
      <c r="BI959" s="226">
        <f>IF(N959="nulová",J959,0)</f>
        <v>0</v>
      </c>
      <c r="BJ959" s="19" t="s">
        <v>79</v>
      </c>
      <c r="BK959" s="226">
        <f>ROUND(I959*H959,2)</f>
        <v>0</v>
      </c>
      <c r="BL959" s="19" t="s">
        <v>272</v>
      </c>
      <c r="BM959" s="225" t="s">
        <v>1586</v>
      </c>
    </row>
    <row r="960" s="2" customFormat="1">
      <c r="A960" s="40"/>
      <c r="B960" s="41"/>
      <c r="C960" s="42"/>
      <c r="D960" s="227" t="s">
        <v>187</v>
      </c>
      <c r="E960" s="42"/>
      <c r="F960" s="228" t="s">
        <v>1587</v>
      </c>
      <c r="G960" s="42"/>
      <c r="H960" s="42"/>
      <c r="I960" s="229"/>
      <c r="J960" s="42"/>
      <c r="K960" s="42"/>
      <c r="L960" s="46"/>
      <c r="M960" s="230"/>
      <c r="N960" s="231"/>
      <c r="O960" s="86"/>
      <c r="P960" s="86"/>
      <c r="Q960" s="86"/>
      <c r="R960" s="86"/>
      <c r="S960" s="86"/>
      <c r="T960" s="87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T960" s="19" t="s">
        <v>187</v>
      </c>
      <c r="AU960" s="19" t="s">
        <v>81</v>
      </c>
    </row>
    <row r="961" s="13" customFormat="1">
      <c r="A961" s="13"/>
      <c r="B961" s="232"/>
      <c r="C961" s="233"/>
      <c r="D961" s="234" t="s">
        <v>189</v>
      </c>
      <c r="E961" s="235" t="s">
        <v>19</v>
      </c>
      <c r="F961" s="236" t="s">
        <v>1343</v>
      </c>
      <c r="G961" s="233"/>
      <c r="H961" s="237">
        <v>269.60000000000002</v>
      </c>
      <c r="I961" s="238"/>
      <c r="J961" s="233"/>
      <c r="K961" s="233"/>
      <c r="L961" s="239"/>
      <c r="M961" s="240"/>
      <c r="N961" s="241"/>
      <c r="O961" s="241"/>
      <c r="P961" s="241"/>
      <c r="Q961" s="241"/>
      <c r="R961" s="241"/>
      <c r="S961" s="241"/>
      <c r="T961" s="24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3" t="s">
        <v>189</v>
      </c>
      <c r="AU961" s="243" t="s">
        <v>81</v>
      </c>
      <c r="AV961" s="13" t="s">
        <v>81</v>
      </c>
      <c r="AW961" s="13" t="s">
        <v>33</v>
      </c>
      <c r="AX961" s="13" t="s">
        <v>79</v>
      </c>
      <c r="AY961" s="243" t="s">
        <v>178</v>
      </c>
    </row>
    <row r="962" s="2" customFormat="1" ht="24.15" customHeight="1">
      <c r="A962" s="40"/>
      <c r="B962" s="41"/>
      <c r="C962" s="214" t="s">
        <v>1588</v>
      </c>
      <c r="D962" s="214" t="s">
        <v>180</v>
      </c>
      <c r="E962" s="215" t="s">
        <v>1589</v>
      </c>
      <c r="F962" s="216" t="s">
        <v>1590</v>
      </c>
      <c r="G962" s="217" t="s">
        <v>1333</v>
      </c>
      <c r="H962" s="275"/>
      <c r="I962" s="219"/>
      <c r="J962" s="220">
        <f>ROUND(I962*H962,2)</f>
        <v>0</v>
      </c>
      <c r="K962" s="216" t="s">
        <v>184</v>
      </c>
      <c r="L962" s="46"/>
      <c r="M962" s="221" t="s">
        <v>19</v>
      </c>
      <c r="N962" s="222" t="s">
        <v>42</v>
      </c>
      <c r="O962" s="86"/>
      <c r="P962" s="223">
        <f>O962*H962</f>
        <v>0</v>
      </c>
      <c r="Q962" s="223">
        <v>0</v>
      </c>
      <c r="R962" s="223">
        <f>Q962*H962</f>
        <v>0</v>
      </c>
      <c r="S962" s="223">
        <v>0</v>
      </c>
      <c r="T962" s="224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25" t="s">
        <v>272</v>
      </c>
      <c r="AT962" s="225" t="s">
        <v>180</v>
      </c>
      <c r="AU962" s="225" t="s">
        <v>81</v>
      </c>
      <c r="AY962" s="19" t="s">
        <v>178</v>
      </c>
      <c r="BE962" s="226">
        <f>IF(N962="základní",J962,0)</f>
        <v>0</v>
      </c>
      <c r="BF962" s="226">
        <f>IF(N962="snížená",J962,0)</f>
        <v>0</v>
      </c>
      <c r="BG962" s="226">
        <f>IF(N962="zákl. přenesená",J962,0)</f>
        <v>0</v>
      </c>
      <c r="BH962" s="226">
        <f>IF(N962="sníž. přenesená",J962,0)</f>
        <v>0</v>
      </c>
      <c r="BI962" s="226">
        <f>IF(N962="nulová",J962,0)</f>
        <v>0</v>
      </c>
      <c r="BJ962" s="19" t="s">
        <v>79</v>
      </c>
      <c r="BK962" s="226">
        <f>ROUND(I962*H962,2)</f>
        <v>0</v>
      </c>
      <c r="BL962" s="19" t="s">
        <v>272</v>
      </c>
      <c r="BM962" s="225" t="s">
        <v>1591</v>
      </c>
    </row>
    <row r="963" s="2" customFormat="1">
      <c r="A963" s="40"/>
      <c r="B963" s="41"/>
      <c r="C963" s="42"/>
      <c r="D963" s="227" t="s">
        <v>187</v>
      </c>
      <c r="E963" s="42"/>
      <c r="F963" s="228" t="s">
        <v>1592</v>
      </c>
      <c r="G963" s="42"/>
      <c r="H963" s="42"/>
      <c r="I963" s="229"/>
      <c r="J963" s="42"/>
      <c r="K963" s="42"/>
      <c r="L963" s="46"/>
      <c r="M963" s="230"/>
      <c r="N963" s="231"/>
      <c r="O963" s="86"/>
      <c r="P963" s="86"/>
      <c r="Q963" s="86"/>
      <c r="R963" s="86"/>
      <c r="S963" s="86"/>
      <c r="T963" s="87"/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T963" s="19" t="s">
        <v>187</v>
      </c>
      <c r="AU963" s="19" t="s">
        <v>81</v>
      </c>
    </row>
    <row r="964" s="12" customFormat="1" ht="22.8" customHeight="1">
      <c r="A964" s="12"/>
      <c r="B964" s="198"/>
      <c r="C964" s="199"/>
      <c r="D964" s="200" t="s">
        <v>70</v>
      </c>
      <c r="E964" s="212" t="s">
        <v>1593</v>
      </c>
      <c r="F964" s="212" t="s">
        <v>1594</v>
      </c>
      <c r="G964" s="199"/>
      <c r="H964" s="199"/>
      <c r="I964" s="202"/>
      <c r="J964" s="213">
        <f>BK964</f>
        <v>0</v>
      </c>
      <c r="K964" s="199"/>
      <c r="L964" s="204"/>
      <c r="M964" s="205"/>
      <c r="N964" s="206"/>
      <c r="O964" s="206"/>
      <c r="P964" s="207">
        <f>SUM(P965:P981)</f>
        <v>0</v>
      </c>
      <c r="Q964" s="206"/>
      <c r="R964" s="207">
        <f>SUM(R965:R981)</f>
        <v>1.7904904900000001</v>
      </c>
      <c r="S964" s="206"/>
      <c r="T964" s="208">
        <f>SUM(T965:T981)</f>
        <v>0</v>
      </c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R964" s="209" t="s">
        <v>81</v>
      </c>
      <c r="AT964" s="210" t="s">
        <v>70</v>
      </c>
      <c r="AU964" s="210" t="s">
        <v>79</v>
      </c>
      <c r="AY964" s="209" t="s">
        <v>178</v>
      </c>
      <c r="BK964" s="211">
        <f>SUM(BK965:BK981)</f>
        <v>0</v>
      </c>
    </row>
    <row r="965" s="2" customFormat="1" ht="24.15" customHeight="1">
      <c r="A965" s="40"/>
      <c r="B965" s="41"/>
      <c r="C965" s="214" t="s">
        <v>1595</v>
      </c>
      <c r="D965" s="214" t="s">
        <v>180</v>
      </c>
      <c r="E965" s="215" t="s">
        <v>1596</v>
      </c>
      <c r="F965" s="216" t="s">
        <v>1597</v>
      </c>
      <c r="G965" s="217" t="s">
        <v>183</v>
      </c>
      <c r="H965" s="218">
        <v>110.65000000000001</v>
      </c>
      <c r="I965" s="219"/>
      <c r="J965" s="220">
        <f>ROUND(I965*H965,2)</f>
        <v>0</v>
      </c>
      <c r="K965" s="216" t="s">
        <v>184</v>
      </c>
      <c r="L965" s="46"/>
      <c r="M965" s="221" t="s">
        <v>19</v>
      </c>
      <c r="N965" s="222" t="s">
        <v>42</v>
      </c>
      <c r="O965" s="86"/>
      <c r="P965" s="223">
        <f>O965*H965</f>
        <v>0</v>
      </c>
      <c r="Q965" s="223">
        <v>0.0028700000000000002</v>
      </c>
      <c r="R965" s="223">
        <f>Q965*H965</f>
        <v>0.31756550000000006</v>
      </c>
      <c r="S965" s="223">
        <v>0</v>
      </c>
      <c r="T965" s="224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25" t="s">
        <v>272</v>
      </c>
      <c r="AT965" s="225" t="s">
        <v>180</v>
      </c>
      <c r="AU965" s="225" t="s">
        <v>81</v>
      </c>
      <c r="AY965" s="19" t="s">
        <v>178</v>
      </c>
      <c r="BE965" s="226">
        <f>IF(N965="základní",J965,0)</f>
        <v>0</v>
      </c>
      <c r="BF965" s="226">
        <f>IF(N965="snížená",J965,0)</f>
        <v>0</v>
      </c>
      <c r="BG965" s="226">
        <f>IF(N965="zákl. přenesená",J965,0)</f>
        <v>0</v>
      </c>
      <c r="BH965" s="226">
        <f>IF(N965="sníž. přenesená",J965,0)</f>
        <v>0</v>
      </c>
      <c r="BI965" s="226">
        <f>IF(N965="nulová",J965,0)</f>
        <v>0</v>
      </c>
      <c r="BJ965" s="19" t="s">
        <v>79</v>
      </c>
      <c r="BK965" s="226">
        <f>ROUND(I965*H965,2)</f>
        <v>0</v>
      </c>
      <c r="BL965" s="19" t="s">
        <v>272</v>
      </c>
      <c r="BM965" s="225" t="s">
        <v>1598</v>
      </c>
    </row>
    <row r="966" s="2" customFormat="1">
      <c r="A966" s="40"/>
      <c r="B966" s="41"/>
      <c r="C966" s="42"/>
      <c r="D966" s="227" t="s">
        <v>187</v>
      </c>
      <c r="E966" s="42"/>
      <c r="F966" s="228" t="s">
        <v>1599</v>
      </c>
      <c r="G966" s="42"/>
      <c r="H966" s="42"/>
      <c r="I966" s="229"/>
      <c r="J966" s="42"/>
      <c r="K966" s="42"/>
      <c r="L966" s="46"/>
      <c r="M966" s="230"/>
      <c r="N966" s="231"/>
      <c r="O966" s="86"/>
      <c r="P966" s="86"/>
      <c r="Q966" s="86"/>
      <c r="R966" s="86"/>
      <c r="S966" s="86"/>
      <c r="T966" s="87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T966" s="19" t="s">
        <v>187</v>
      </c>
      <c r="AU966" s="19" t="s">
        <v>81</v>
      </c>
    </row>
    <row r="967" s="13" customFormat="1">
      <c r="A967" s="13"/>
      <c r="B967" s="232"/>
      <c r="C967" s="233"/>
      <c r="D967" s="234" t="s">
        <v>189</v>
      </c>
      <c r="E967" s="235" t="s">
        <v>19</v>
      </c>
      <c r="F967" s="236" t="s">
        <v>1600</v>
      </c>
      <c r="G967" s="233"/>
      <c r="H967" s="237">
        <v>110.65000000000001</v>
      </c>
      <c r="I967" s="238"/>
      <c r="J967" s="233"/>
      <c r="K967" s="233"/>
      <c r="L967" s="239"/>
      <c r="M967" s="240"/>
      <c r="N967" s="241"/>
      <c r="O967" s="241"/>
      <c r="P967" s="241"/>
      <c r="Q967" s="241"/>
      <c r="R967" s="241"/>
      <c r="S967" s="241"/>
      <c r="T967" s="242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3" t="s">
        <v>189</v>
      </c>
      <c r="AU967" s="243" t="s">
        <v>81</v>
      </c>
      <c r="AV967" s="13" t="s">
        <v>81</v>
      </c>
      <c r="AW967" s="13" t="s">
        <v>33</v>
      </c>
      <c r="AX967" s="13" t="s">
        <v>79</v>
      </c>
      <c r="AY967" s="243" t="s">
        <v>178</v>
      </c>
    </row>
    <row r="968" s="2" customFormat="1" ht="21.75" customHeight="1">
      <c r="A968" s="40"/>
      <c r="B968" s="41"/>
      <c r="C968" s="265" t="s">
        <v>1601</v>
      </c>
      <c r="D968" s="265" t="s">
        <v>430</v>
      </c>
      <c r="E968" s="266" t="s">
        <v>1602</v>
      </c>
      <c r="F968" s="267" t="s">
        <v>1603</v>
      </c>
      <c r="G968" s="268" t="s">
        <v>183</v>
      </c>
      <c r="H968" s="269">
        <v>121.715</v>
      </c>
      <c r="I968" s="270"/>
      <c r="J968" s="271">
        <f>ROUND(I968*H968,2)</f>
        <v>0</v>
      </c>
      <c r="K968" s="267" t="s">
        <v>184</v>
      </c>
      <c r="L968" s="272"/>
      <c r="M968" s="273" t="s">
        <v>19</v>
      </c>
      <c r="N968" s="274" t="s">
        <v>42</v>
      </c>
      <c r="O968" s="86"/>
      <c r="P968" s="223">
        <f>O968*H968</f>
        <v>0</v>
      </c>
      <c r="Q968" s="223">
        <v>0.0090299999999999998</v>
      </c>
      <c r="R968" s="223">
        <f>Q968*H968</f>
        <v>1.0990864499999999</v>
      </c>
      <c r="S968" s="223">
        <v>0</v>
      </c>
      <c r="T968" s="224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25" t="s">
        <v>367</v>
      </c>
      <c r="AT968" s="225" t="s">
        <v>430</v>
      </c>
      <c r="AU968" s="225" t="s">
        <v>81</v>
      </c>
      <c r="AY968" s="19" t="s">
        <v>178</v>
      </c>
      <c r="BE968" s="226">
        <f>IF(N968="základní",J968,0)</f>
        <v>0</v>
      </c>
      <c r="BF968" s="226">
        <f>IF(N968="snížená",J968,0)</f>
        <v>0</v>
      </c>
      <c r="BG968" s="226">
        <f>IF(N968="zákl. přenesená",J968,0)</f>
        <v>0</v>
      </c>
      <c r="BH968" s="226">
        <f>IF(N968="sníž. přenesená",J968,0)</f>
        <v>0</v>
      </c>
      <c r="BI968" s="226">
        <f>IF(N968="nulová",J968,0)</f>
        <v>0</v>
      </c>
      <c r="BJ968" s="19" t="s">
        <v>79</v>
      </c>
      <c r="BK968" s="226">
        <f>ROUND(I968*H968,2)</f>
        <v>0</v>
      </c>
      <c r="BL968" s="19" t="s">
        <v>272</v>
      </c>
      <c r="BM968" s="225" t="s">
        <v>1604</v>
      </c>
    </row>
    <row r="969" s="13" customFormat="1">
      <c r="A969" s="13"/>
      <c r="B969" s="232"/>
      <c r="C969" s="233"/>
      <c r="D969" s="234" t="s">
        <v>189</v>
      </c>
      <c r="E969" s="233"/>
      <c r="F969" s="236" t="s">
        <v>1605</v>
      </c>
      <c r="G969" s="233"/>
      <c r="H969" s="237">
        <v>121.715</v>
      </c>
      <c r="I969" s="238"/>
      <c r="J969" s="233"/>
      <c r="K969" s="233"/>
      <c r="L969" s="239"/>
      <c r="M969" s="240"/>
      <c r="N969" s="241"/>
      <c r="O969" s="241"/>
      <c r="P969" s="241"/>
      <c r="Q969" s="241"/>
      <c r="R969" s="241"/>
      <c r="S969" s="241"/>
      <c r="T969" s="242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3" t="s">
        <v>189</v>
      </c>
      <c r="AU969" s="243" t="s">
        <v>81</v>
      </c>
      <c r="AV969" s="13" t="s">
        <v>81</v>
      </c>
      <c r="AW969" s="13" t="s">
        <v>4</v>
      </c>
      <c r="AX969" s="13" t="s">
        <v>79</v>
      </c>
      <c r="AY969" s="243" t="s">
        <v>178</v>
      </c>
    </row>
    <row r="970" s="2" customFormat="1" ht="16.5" customHeight="1">
      <c r="A970" s="40"/>
      <c r="B970" s="41"/>
      <c r="C970" s="214" t="s">
        <v>1606</v>
      </c>
      <c r="D970" s="214" t="s">
        <v>180</v>
      </c>
      <c r="E970" s="215" t="s">
        <v>1607</v>
      </c>
      <c r="F970" s="216" t="s">
        <v>1608</v>
      </c>
      <c r="G970" s="217" t="s">
        <v>275</v>
      </c>
      <c r="H970" s="218">
        <v>96</v>
      </c>
      <c r="I970" s="219"/>
      <c r="J970" s="220">
        <f>ROUND(I970*H970,2)</f>
        <v>0</v>
      </c>
      <c r="K970" s="216" t="s">
        <v>184</v>
      </c>
      <c r="L970" s="46"/>
      <c r="M970" s="221" t="s">
        <v>19</v>
      </c>
      <c r="N970" s="222" t="s">
        <v>42</v>
      </c>
      <c r="O970" s="86"/>
      <c r="P970" s="223">
        <f>O970*H970</f>
        <v>0</v>
      </c>
      <c r="Q970" s="223">
        <v>6.0000000000000002E-05</v>
      </c>
      <c r="R970" s="223">
        <f>Q970*H970</f>
        <v>0.0057600000000000004</v>
      </c>
      <c r="S970" s="223">
        <v>0</v>
      </c>
      <c r="T970" s="224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25" t="s">
        <v>272</v>
      </c>
      <c r="AT970" s="225" t="s">
        <v>180</v>
      </c>
      <c r="AU970" s="225" t="s">
        <v>81</v>
      </c>
      <c r="AY970" s="19" t="s">
        <v>178</v>
      </c>
      <c r="BE970" s="226">
        <f>IF(N970="základní",J970,0)</f>
        <v>0</v>
      </c>
      <c r="BF970" s="226">
        <f>IF(N970="snížená",J970,0)</f>
        <v>0</v>
      </c>
      <c r="BG970" s="226">
        <f>IF(N970="zákl. přenesená",J970,0)</f>
        <v>0</v>
      </c>
      <c r="BH970" s="226">
        <f>IF(N970="sníž. přenesená",J970,0)</f>
        <v>0</v>
      </c>
      <c r="BI970" s="226">
        <f>IF(N970="nulová",J970,0)</f>
        <v>0</v>
      </c>
      <c r="BJ970" s="19" t="s">
        <v>79</v>
      </c>
      <c r="BK970" s="226">
        <f>ROUND(I970*H970,2)</f>
        <v>0</v>
      </c>
      <c r="BL970" s="19" t="s">
        <v>272</v>
      </c>
      <c r="BM970" s="225" t="s">
        <v>1609</v>
      </c>
    </row>
    <row r="971" s="2" customFormat="1">
      <c r="A971" s="40"/>
      <c r="B971" s="41"/>
      <c r="C971" s="42"/>
      <c r="D971" s="227" t="s">
        <v>187</v>
      </c>
      <c r="E971" s="42"/>
      <c r="F971" s="228" t="s">
        <v>1610</v>
      </c>
      <c r="G971" s="42"/>
      <c r="H971" s="42"/>
      <c r="I971" s="229"/>
      <c r="J971" s="42"/>
      <c r="K971" s="42"/>
      <c r="L971" s="46"/>
      <c r="M971" s="230"/>
      <c r="N971" s="231"/>
      <c r="O971" s="86"/>
      <c r="P971" s="86"/>
      <c r="Q971" s="86"/>
      <c r="R971" s="86"/>
      <c r="S971" s="86"/>
      <c r="T971" s="87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T971" s="19" t="s">
        <v>187</v>
      </c>
      <c r="AU971" s="19" t="s">
        <v>81</v>
      </c>
    </row>
    <row r="972" s="13" customFormat="1">
      <c r="A972" s="13"/>
      <c r="B972" s="232"/>
      <c r="C972" s="233"/>
      <c r="D972" s="234" t="s">
        <v>189</v>
      </c>
      <c r="E972" s="235" t="s">
        <v>19</v>
      </c>
      <c r="F972" s="236" t="s">
        <v>1611</v>
      </c>
      <c r="G972" s="233"/>
      <c r="H972" s="237">
        <v>96</v>
      </c>
      <c r="I972" s="238"/>
      <c r="J972" s="233"/>
      <c r="K972" s="233"/>
      <c r="L972" s="239"/>
      <c r="M972" s="240"/>
      <c r="N972" s="241"/>
      <c r="O972" s="241"/>
      <c r="P972" s="241"/>
      <c r="Q972" s="241"/>
      <c r="R972" s="241"/>
      <c r="S972" s="241"/>
      <c r="T972" s="24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3" t="s">
        <v>189</v>
      </c>
      <c r="AU972" s="243" t="s">
        <v>81</v>
      </c>
      <c r="AV972" s="13" t="s">
        <v>81</v>
      </c>
      <c r="AW972" s="13" t="s">
        <v>33</v>
      </c>
      <c r="AX972" s="13" t="s">
        <v>79</v>
      </c>
      <c r="AY972" s="243" t="s">
        <v>178</v>
      </c>
    </row>
    <row r="973" s="2" customFormat="1" ht="16.5" customHeight="1">
      <c r="A973" s="40"/>
      <c r="B973" s="41"/>
      <c r="C973" s="265" t="s">
        <v>1612</v>
      </c>
      <c r="D973" s="265" t="s">
        <v>430</v>
      </c>
      <c r="E973" s="266" t="s">
        <v>1613</v>
      </c>
      <c r="F973" s="267" t="s">
        <v>1614</v>
      </c>
      <c r="G973" s="268" t="s">
        <v>275</v>
      </c>
      <c r="H973" s="269">
        <v>103.68000000000001</v>
      </c>
      <c r="I973" s="270"/>
      <c r="J973" s="271">
        <f>ROUND(I973*H973,2)</f>
        <v>0</v>
      </c>
      <c r="K973" s="267" t="s">
        <v>184</v>
      </c>
      <c r="L973" s="272"/>
      <c r="M973" s="273" t="s">
        <v>19</v>
      </c>
      <c r="N973" s="274" t="s">
        <v>42</v>
      </c>
      <c r="O973" s="86"/>
      <c r="P973" s="223">
        <f>O973*H973</f>
        <v>0</v>
      </c>
      <c r="Q973" s="223">
        <v>0.001</v>
      </c>
      <c r="R973" s="223">
        <f>Q973*H973</f>
        <v>0.10368000000000001</v>
      </c>
      <c r="S973" s="223">
        <v>0</v>
      </c>
      <c r="T973" s="224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25" t="s">
        <v>367</v>
      </c>
      <c r="AT973" s="225" t="s">
        <v>430</v>
      </c>
      <c r="AU973" s="225" t="s">
        <v>81</v>
      </c>
      <c r="AY973" s="19" t="s">
        <v>178</v>
      </c>
      <c r="BE973" s="226">
        <f>IF(N973="základní",J973,0)</f>
        <v>0</v>
      </c>
      <c r="BF973" s="226">
        <f>IF(N973="snížená",J973,0)</f>
        <v>0</v>
      </c>
      <c r="BG973" s="226">
        <f>IF(N973="zákl. přenesená",J973,0)</f>
        <v>0</v>
      </c>
      <c r="BH973" s="226">
        <f>IF(N973="sníž. přenesená",J973,0)</f>
        <v>0</v>
      </c>
      <c r="BI973" s="226">
        <f>IF(N973="nulová",J973,0)</f>
        <v>0</v>
      </c>
      <c r="BJ973" s="19" t="s">
        <v>79</v>
      </c>
      <c r="BK973" s="226">
        <f>ROUND(I973*H973,2)</f>
        <v>0</v>
      </c>
      <c r="BL973" s="19" t="s">
        <v>272</v>
      </c>
      <c r="BM973" s="225" t="s">
        <v>1615</v>
      </c>
    </row>
    <row r="974" s="13" customFormat="1">
      <c r="A974" s="13"/>
      <c r="B974" s="232"/>
      <c r="C974" s="233"/>
      <c r="D974" s="234" t="s">
        <v>189</v>
      </c>
      <c r="E974" s="233"/>
      <c r="F974" s="236" t="s">
        <v>1616</v>
      </c>
      <c r="G974" s="233"/>
      <c r="H974" s="237">
        <v>103.68000000000001</v>
      </c>
      <c r="I974" s="238"/>
      <c r="J974" s="233"/>
      <c r="K974" s="233"/>
      <c r="L974" s="239"/>
      <c r="M974" s="240"/>
      <c r="N974" s="241"/>
      <c r="O974" s="241"/>
      <c r="P974" s="241"/>
      <c r="Q974" s="241"/>
      <c r="R974" s="241"/>
      <c r="S974" s="241"/>
      <c r="T974" s="242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3" t="s">
        <v>189</v>
      </c>
      <c r="AU974" s="243" t="s">
        <v>81</v>
      </c>
      <c r="AV974" s="13" t="s">
        <v>81</v>
      </c>
      <c r="AW974" s="13" t="s">
        <v>4</v>
      </c>
      <c r="AX974" s="13" t="s">
        <v>79</v>
      </c>
      <c r="AY974" s="243" t="s">
        <v>178</v>
      </c>
    </row>
    <row r="975" s="2" customFormat="1" ht="16.5" customHeight="1">
      <c r="A975" s="40"/>
      <c r="B975" s="41"/>
      <c r="C975" s="214" t="s">
        <v>1617</v>
      </c>
      <c r="D975" s="214" t="s">
        <v>180</v>
      </c>
      <c r="E975" s="215" t="s">
        <v>1618</v>
      </c>
      <c r="F975" s="216" t="s">
        <v>1619</v>
      </c>
      <c r="G975" s="217" t="s">
        <v>275</v>
      </c>
      <c r="H975" s="218">
        <v>331.94999999999999</v>
      </c>
      <c r="I975" s="219"/>
      <c r="J975" s="220">
        <f>ROUND(I975*H975,2)</f>
        <v>0</v>
      </c>
      <c r="K975" s="216" t="s">
        <v>184</v>
      </c>
      <c r="L975" s="46"/>
      <c r="M975" s="221" t="s">
        <v>19</v>
      </c>
      <c r="N975" s="222" t="s">
        <v>42</v>
      </c>
      <c r="O975" s="86"/>
      <c r="P975" s="223">
        <f>O975*H975</f>
        <v>0</v>
      </c>
      <c r="Q975" s="223">
        <v>3.0000000000000001E-05</v>
      </c>
      <c r="R975" s="223">
        <f>Q975*H975</f>
        <v>0.0099585000000000003</v>
      </c>
      <c r="S975" s="223">
        <v>0</v>
      </c>
      <c r="T975" s="224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25" t="s">
        <v>272</v>
      </c>
      <c r="AT975" s="225" t="s">
        <v>180</v>
      </c>
      <c r="AU975" s="225" t="s">
        <v>81</v>
      </c>
      <c r="AY975" s="19" t="s">
        <v>178</v>
      </c>
      <c r="BE975" s="226">
        <f>IF(N975="základní",J975,0)</f>
        <v>0</v>
      </c>
      <c r="BF975" s="226">
        <f>IF(N975="snížená",J975,0)</f>
        <v>0</v>
      </c>
      <c r="BG975" s="226">
        <f>IF(N975="zákl. přenesená",J975,0)</f>
        <v>0</v>
      </c>
      <c r="BH975" s="226">
        <f>IF(N975="sníž. přenesená",J975,0)</f>
        <v>0</v>
      </c>
      <c r="BI975" s="226">
        <f>IF(N975="nulová",J975,0)</f>
        <v>0</v>
      </c>
      <c r="BJ975" s="19" t="s">
        <v>79</v>
      </c>
      <c r="BK975" s="226">
        <f>ROUND(I975*H975,2)</f>
        <v>0</v>
      </c>
      <c r="BL975" s="19" t="s">
        <v>272</v>
      </c>
      <c r="BM975" s="225" t="s">
        <v>1620</v>
      </c>
    </row>
    <row r="976" s="2" customFormat="1">
      <c r="A976" s="40"/>
      <c r="B976" s="41"/>
      <c r="C976" s="42"/>
      <c r="D976" s="227" t="s">
        <v>187</v>
      </c>
      <c r="E976" s="42"/>
      <c r="F976" s="228" t="s">
        <v>1621</v>
      </c>
      <c r="G976" s="42"/>
      <c r="H976" s="42"/>
      <c r="I976" s="229"/>
      <c r="J976" s="42"/>
      <c r="K976" s="42"/>
      <c r="L976" s="46"/>
      <c r="M976" s="230"/>
      <c r="N976" s="231"/>
      <c r="O976" s="86"/>
      <c r="P976" s="86"/>
      <c r="Q976" s="86"/>
      <c r="R976" s="86"/>
      <c r="S976" s="86"/>
      <c r="T976" s="87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T976" s="19" t="s">
        <v>187</v>
      </c>
      <c r="AU976" s="19" t="s">
        <v>81</v>
      </c>
    </row>
    <row r="977" s="13" customFormat="1">
      <c r="A977" s="13"/>
      <c r="B977" s="232"/>
      <c r="C977" s="233"/>
      <c r="D977" s="234" t="s">
        <v>189</v>
      </c>
      <c r="E977" s="235" t="s">
        <v>19</v>
      </c>
      <c r="F977" s="236" t="s">
        <v>1622</v>
      </c>
      <c r="G977" s="233"/>
      <c r="H977" s="237">
        <v>331.94999999999999</v>
      </c>
      <c r="I977" s="238"/>
      <c r="J977" s="233"/>
      <c r="K977" s="233"/>
      <c r="L977" s="239"/>
      <c r="M977" s="240"/>
      <c r="N977" s="241"/>
      <c r="O977" s="241"/>
      <c r="P977" s="241"/>
      <c r="Q977" s="241"/>
      <c r="R977" s="241"/>
      <c r="S977" s="241"/>
      <c r="T977" s="242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3" t="s">
        <v>189</v>
      </c>
      <c r="AU977" s="243" t="s">
        <v>81</v>
      </c>
      <c r="AV977" s="13" t="s">
        <v>81</v>
      </c>
      <c r="AW977" s="13" t="s">
        <v>33</v>
      </c>
      <c r="AX977" s="13" t="s">
        <v>79</v>
      </c>
      <c r="AY977" s="243" t="s">
        <v>178</v>
      </c>
    </row>
    <row r="978" s="2" customFormat="1" ht="16.5" customHeight="1">
      <c r="A978" s="40"/>
      <c r="B978" s="41"/>
      <c r="C978" s="265" t="s">
        <v>1623</v>
      </c>
      <c r="D978" s="265" t="s">
        <v>430</v>
      </c>
      <c r="E978" s="266" t="s">
        <v>1624</v>
      </c>
      <c r="F978" s="267" t="s">
        <v>1625</v>
      </c>
      <c r="G978" s="268" t="s">
        <v>275</v>
      </c>
      <c r="H978" s="269">
        <v>348.548</v>
      </c>
      <c r="I978" s="270"/>
      <c r="J978" s="271">
        <f>ROUND(I978*H978,2)</f>
        <v>0</v>
      </c>
      <c r="K978" s="267" t="s">
        <v>184</v>
      </c>
      <c r="L978" s="272"/>
      <c r="M978" s="273" t="s">
        <v>19</v>
      </c>
      <c r="N978" s="274" t="s">
        <v>42</v>
      </c>
      <c r="O978" s="86"/>
      <c r="P978" s="223">
        <f>O978*H978</f>
        <v>0</v>
      </c>
      <c r="Q978" s="223">
        <v>0.00072999999999999996</v>
      </c>
      <c r="R978" s="223">
        <f>Q978*H978</f>
        <v>0.25444003999999998</v>
      </c>
      <c r="S978" s="223">
        <v>0</v>
      </c>
      <c r="T978" s="224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25" t="s">
        <v>367</v>
      </c>
      <c r="AT978" s="225" t="s">
        <v>430</v>
      </c>
      <c r="AU978" s="225" t="s">
        <v>81</v>
      </c>
      <c r="AY978" s="19" t="s">
        <v>178</v>
      </c>
      <c r="BE978" s="226">
        <f>IF(N978="základní",J978,0)</f>
        <v>0</v>
      </c>
      <c r="BF978" s="226">
        <f>IF(N978="snížená",J978,0)</f>
        <v>0</v>
      </c>
      <c r="BG978" s="226">
        <f>IF(N978="zákl. přenesená",J978,0)</f>
        <v>0</v>
      </c>
      <c r="BH978" s="226">
        <f>IF(N978="sníž. přenesená",J978,0)</f>
        <v>0</v>
      </c>
      <c r="BI978" s="226">
        <f>IF(N978="nulová",J978,0)</f>
        <v>0</v>
      </c>
      <c r="BJ978" s="19" t="s">
        <v>79</v>
      </c>
      <c r="BK978" s="226">
        <f>ROUND(I978*H978,2)</f>
        <v>0</v>
      </c>
      <c r="BL978" s="19" t="s">
        <v>272</v>
      </c>
      <c r="BM978" s="225" t="s">
        <v>1626</v>
      </c>
    </row>
    <row r="979" s="13" customFormat="1">
      <c r="A979" s="13"/>
      <c r="B979" s="232"/>
      <c r="C979" s="233"/>
      <c r="D979" s="234" t="s">
        <v>189</v>
      </c>
      <c r="E979" s="233"/>
      <c r="F979" s="236" t="s">
        <v>1627</v>
      </c>
      <c r="G979" s="233"/>
      <c r="H979" s="237">
        <v>348.548</v>
      </c>
      <c r="I979" s="238"/>
      <c r="J979" s="233"/>
      <c r="K979" s="233"/>
      <c r="L979" s="239"/>
      <c r="M979" s="240"/>
      <c r="N979" s="241"/>
      <c r="O979" s="241"/>
      <c r="P979" s="241"/>
      <c r="Q979" s="241"/>
      <c r="R979" s="241"/>
      <c r="S979" s="241"/>
      <c r="T979" s="242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3" t="s">
        <v>189</v>
      </c>
      <c r="AU979" s="243" t="s">
        <v>81</v>
      </c>
      <c r="AV979" s="13" t="s">
        <v>81</v>
      </c>
      <c r="AW979" s="13" t="s">
        <v>4</v>
      </c>
      <c r="AX979" s="13" t="s">
        <v>79</v>
      </c>
      <c r="AY979" s="243" t="s">
        <v>178</v>
      </c>
    </row>
    <row r="980" s="2" customFormat="1" ht="24.15" customHeight="1">
      <c r="A980" s="40"/>
      <c r="B980" s="41"/>
      <c r="C980" s="214" t="s">
        <v>1628</v>
      </c>
      <c r="D980" s="214" t="s">
        <v>180</v>
      </c>
      <c r="E980" s="215" t="s">
        <v>1629</v>
      </c>
      <c r="F980" s="216" t="s">
        <v>1630</v>
      </c>
      <c r="G980" s="217" t="s">
        <v>1333</v>
      </c>
      <c r="H980" s="275"/>
      <c r="I980" s="219"/>
      <c r="J980" s="220">
        <f>ROUND(I980*H980,2)</f>
        <v>0</v>
      </c>
      <c r="K980" s="216" t="s">
        <v>184</v>
      </c>
      <c r="L980" s="46"/>
      <c r="M980" s="221" t="s">
        <v>19</v>
      </c>
      <c r="N980" s="222" t="s">
        <v>42</v>
      </c>
      <c r="O980" s="86"/>
      <c r="P980" s="223">
        <f>O980*H980</f>
        <v>0</v>
      </c>
      <c r="Q980" s="223">
        <v>0</v>
      </c>
      <c r="R980" s="223">
        <f>Q980*H980</f>
        <v>0</v>
      </c>
      <c r="S980" s="223">
        <v>0</v>
      </c>
      <c r="T980" s="224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25" t="s">
        <v>272</v>
      </c>
      <c r="AT980" s="225" t="s">
        <v>180</v>
      </c>
      <c r="AU980" s="225" t="s">
        <v>81</v>
      </c>
      <c r="AY980" s="19" t="s">
        <v>178</v>
      </c>
      <c r="BE980" s="226">
        <f>IF(N980="základní",J980,0)</f>
        <v>0</v>
      </c>
      <c r="BF980" s="226">
        <f>IF(N980="snížená",J980,0)</f>
        <v>0</v>
      </c>
      <c r="BG980" s="226">
        <f>IF(N980="zákl. přenesená",J980,0)</f>
        <v>0</v>
      </c>
      <c r="BH980" s="226">
        <f>IF(N980="sníž. přenesená",J980,0)</f>
        <v>0</v>
      </c>
      <c r="BI980" s="226">
        <f>IF(N980="nulová",J980,0)</f>
        <v>0</v>
      </c>
      <c r="BJ980" s="19" t="s">
        <v>79</v>
      </c>
      <c r="BK980" s="226">
        <f>ROUND(I980*H980,2)</f>
        <v>0</v>
      </c>
      <c r="BL980" s="19" t="s">
        <v>272</v>
      </c>
      <c r="BM980" s="225" t="s">
        <v>1631</v>
      </c>
    </row>
    <row r="981" s="2" customFormat="1">
      <c r="A981" s="40"/>
      <c r="B981" s="41"/>
      <c r="C981" s="42"/>
      <c r="D981" s="227" t="s">
        <v>187</v>
      </c>
      <c r="E981" s="42"/>
      <c r="F981" s="228" t="s">
        <v>1632</v>
      </c>
      <c r="G981" s="42"/>
      <c r="H981" s="42"/>
      <c r="I981" s="229"/>
      <c r="J981" s="42"/>
      <c r="K981" s="42"/>
      <c r="L981" s="46"/>
      <c r="M981" s="230"/>
      <c r="N981" s="231"/>
      <c r="O981" s="86"/>
      <c r="P981" s="86"/>
      <c r="Q981" s="86"/>
      <c r="R981" s="86"/>
      <c r="S981" s="86"/>
      <c r="T981" s="87"/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T981" s="19" t="s">
        <v>187</v>
      </c>
      <c r="AU981" s="19" t="s">
        <v>81</v>
      </c>
    </row>
    <row r="982" s="12" customFormat="1" ht="22.8" customHeight="1">
      <c r="A982" s="12"/>
      <c r="B982" s="198"/>
      <c r="C982" s="199"/>
      <c r="D982" s="200" t="s">
        <v>70</v>
      </c>
      <c r="E982" s="212" t="s">
        <v>1633</v>
      </c>
      <c r="F982" s="212" t="s">
        <v>1634</v>
      </c>
      <c r="G982" s="199"/>
      <c r="H982" s="199"/>
      <c r="I982" s="202"/>
      <c r="J982" s="213">
        <f>BK982</f>
        <v>0</v>
      </c>
      <c r="K982" s="199"/>
      <c r="L982" s="204"/>
      <c r="M982" s="205"/>
      <c r="N982" s="206"/>
      <c r="O982" s="206"/>
      <c r="P982" s="207">
        <f>SUM(P983:P997)</f>
        <v>0</v>
      </c>
      <c r="Q982" s="206"/>
      <c r="R982" s="207">
        <f>SUM(R983:R997)</f>
        <v>0.66362940000000004</v>
      </c>
      <c r="S982" s="206"/>
      <c r="T982" s="208">
        <f>SUM(T983:T997)</f>
        <v>0</v>
      </c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R982" s="209" t="s">
        <v>81</v>
      </c>
      <c r="AT982" s="210" t="s">
        <v>70</v>
      </c>
      <c r="AU982" s="210" t="s">
        <v>79</v>
      </c>
      <c r="AY982" s="209" t="s">
        <v>178</v>
      </c>
      <c r="BK982" s="211">
        <f>SUM(BK983:BK997)</f>
        <v>0</v>
      </c>
    </row>
    <row r="983" s="2" customFormat="1" ht="24.15" customHeight="1">
      <c r="A983" s="40"/>
      <c r="B983" s="41"/>
      <c r="C983" s="214" t="s">
        <v>1635</v>
      </c>
      <c r="D983" s="214" t="s">
        <v>180</v>
      </c>
      <c r="E983" s="215" t="s">
        <v>1636</v>
      </c>
      <c r="F983" s="216" t="s">
        <v>1637</v>
      </c>
      <c r="G983" s="217" t="s">
        <v>183</v>
      </c>
      <c r="H983" s="218">
        <v>43.340000000000003</v>
      </c>
      <c r="I983" s="219"/>
      <c r="J983" s="220">
        <f>ROUND(I983*H983,2)</f>
        <v>0</v>
      </c>
      <c r="K983" s="216" t="s">
        <v>184</v>
      </c>
      <c r="L983" s="46"/>
      <c r="M983" s="221" t="s">
        <v>19</v>
      </c>
      <c r="N983" s="222" t="s">
        <v>42</v>
      </c>
      <c r="O983" s="86"/>
      <c r="P983" s="223">
        <f>O983*H983</f>
        <v>0</v>
      </c>
      <c r="Q983" s="223">
        <v>0.01396</v>
      </c>
      <c r="R983" s="223">
        <f>Q983*H983</f>
        <v>0.60502640000000008</v>
      </c>
      <c r="S983" s="223">
        <v>0</v>
      </c>
      <c r="T983" s="224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25" t="s">
        <v>272</v>
      </c>
      <c r="AT983" s="225" t="s">
        <v>180</v>
      </c>
      <c r="AU983" s="225" t="s">
        <v>81</v>
      </c>
      <c r="AY983" s="19" t="s">
        <v>178</v>
      </c>
      <c r="BE983" s="226">
        <f>IF(N983="základní",J983,0)</f>
        <v>0</v>
      </c>
      <c r="BF983" s="226">
        <f>IF(N983="snížená",J983,0)</f>
        <v>0</v>
      </c>
      <c r="BG983" s="226">
        <f>IF(N983="zákl. přenesená",J983,0)</f>
        <v>0</v>
      </c>
      <c r="BH983" s="226">
        <f>IF(N983="sníž. přenesená",J983,0)</f>
        <v>0</v>
      </c>
      <c r="BI983" s="226">
        <f>IF(N983="nulová",J983,0)</f>
        <v>0</v>
      </c>
      <c r="BJ983" s="19" t="s">
        <v>79</v>
      </c>
      <c r="BK983" s="226">
        <f>ROUND(I983*H983,2)</f>
        <v>0</v>
      </c>
      <c r="BL983" s="19" t="s">
        <v>272</v>
      </c>
      <c r="BM983" s="225" t="s">
        <v>1638</v>
      </c>
    </row>
    <row r="984" s="2" customFormat="1">
      <c r="A984" s="40"/>
      <c r="B984" s="41"/>
      <c r="C984" s="42"/>
      <c r="D984" s="227" t="s">
        <v>187</v>
      </c>
      <c r="E984" s="42"/>
      <c r="F984" s="228" t="s">
        <v>1639</v>
      </c>
      <c r="G984" s="42"/>
      <c r="H984" s="42"/>
      <c r="I984" s="229"/>
      <c r="J984" s="42"/>
      <c r="K984" s="42"/>
      <c r="L984" s="46"/>
      <c r="M984" s="230"/>
      <c r="N984" s="231"/>
      <c r="O984" s="86"/>
      <c r="P984" s="86"/>
      <c r="Q984" s="86"/>
      <c r="R984" s="86"/>
      <c r="S984" s="86"/>
      <c r="T984" s="87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T984" s="19" t="s">
        <v>187</v>
      </c>
      <c r="AU984" s="19" t="s">
        <v>81</v>
      </c>
    </row>
    <row r="985" s="13" customFormat="1">
      <c r="A985" s="13"/>
      <c r="B985" s="232"/>
      <c r="C985" s="233"/>
      <c r="D985" s="234" t="s">
        <v>189</v>
      </c>
      <c r="E985" s="235" t="s">
        <v>19</v>
      </c>
      <c r="F985" s="236" t="s">
        <v>1640</v>
      </c>
      <c r="G985" s="233"/>
      <c r="H985" s="237">
        <v>15.18</v>
      </c>
      <c r="I985" s="238"/>
      <c r="J985" s="233"/>
      <c r="K985" s="233"/>
      <c r="L985" s="239"/>
      <c r="M985" s="240"/>
      <c r="N985" s="241"/>
      <c r="O985" s="241"/>
      <c r="P985" s="241"/>
      <c r="Q985" s="241"/>
      <c r="R985" s="241"/>
      <c r="S985" s="241"/>
      <c r="T985" s="242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3" t="s">
        <v>189</v>
      </c>
      <c r="AU985" s="243" t="s">
        <v>81</v>
      </c>
      <c r="AV985" s="13" t="s">
        <v>81</v>
      </c>
      <c r="AW985" s="13" t="s">
        <v>33</v>
      </c>
      <c r="AX985" s="13" t="s">
        <v>71</v>
      </c>
      <c r="AY985" s="243" t="s">
        <v>178</v>
      </c>
    </row>
    <row r="986" s="13" customFormat="1">
      <c r="A986" s="13"/>
      <c r="B986" s="232"/>
      <c r="C986" s="233"/>
      <c r="D986" s="234" t="s">
        <v>189</v>
      </c>
      <c r="E986" s="235" t="s">
        <v>19</v>
      </c>
      <c r="F986" s="236" t="s">
        <v>1641</v>
      </c>
      <c r="G986" s="233"/>
      <c r="H986" s="237">
        <v>28.16</v>
      </c>
      <c r="I986" s="238"/>
      <c r="J986" s="233"/>
      <c r="K986" s="233"/>
      <c r="L986" s="239"/>
      <c r="M986" s="240"/>
      <c r="N986" s="241"/>
      <c r="O986" s="241"/>
      <c r="P986" s="241"/>
      <c r="Q986" s="241"/>
      <c r="R986" s="241"/>
      <c r="S986" s="241"/>
      <c r="T986" s="24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3" t="s">
        <v>189</v>
      </c>
      <c r="AU986" s="243" t="s">
        <v>81</v>
      </c>
      <c r="AV986" s="13" t="s">
        <v>81</v>
      </c>
      <c r="AW986" s="13" t="s">
        <v>33</v>
      </c>
      <c r="AX986" s="13" t="s">
        <v>71</v>
      </c>
      <c r="AY986" s="243" t="s">
        <v>178</v>
      </c>
    </row>
    <row r="987" s="14" customFormat="1">
      <c r="A987" s="14"/>
      <c r="B987" s="244"/>
      <c r="C987" s="245"/>
      <c r="D987" s="234" t="s">
        <v>189</v>
      </c>
      <c r="E987" s="246" t="s">
        <v>19</v>
      </c>
      <c r="F987" s="247" t="s">
        <v>214</v>
      </c>
      <c r="G987" s="245"/>
      <c r="H987" s="248">
        <v>43.340000000000003</v>
      </c>
      <c r="I987" s="249"/>
      <c r="J987" s="245"/>
      <c r="K987" s="245"/>
      <c r="L987" s="250"/>
      <c r="M987" s="251"/>
      <c r="N987" s="252"/>
      <c r="O987" s="252"/>
      <c r="P987" s="252"/>
      <c r="Q987" s="252"/>
      <c r="R987" s="252"/>
      <c r="S987" s="252"/>
      <c r="T987" s="25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4" t="s">
        <v>189</v>
      </c>
      <c r="AU987" s="254" t="s">
        <v>81</v>
      </c>
      <c r="AV987" s="14" t="s">
        <v>185</v>
      </c>
      <c r="AW987" s="14" t="s">
        <v>33</v>
      </c>
      <c r="AX987" s="14" t="s">
        <v>79</v>
      </c>
      <c r="AY987" s="254" t="s">
        <v>178</v>
      </c>
    </row>
    <row r="988" s="2" customFormat="1" ht="24.15" customHeight="1">
      <c r="A988" s="40"/>
      <c r="B988" s="41"/>
      <c r="C988" s="214" t="s">
        <v>1642</v>
      </c>
      <c r="D988" s="214" t="s">
        <v>180</v>
      </c>
      <c r="E988" s="215" t="s">
        <v>1643</v>
      </c>
      <c r="F988" s="216" t="s">
        <v>1644</v>
      </c>
      <c r="G988" s="217" t="s">
        <v>193</v>
      </c>
      <c r="H988" s="218">
        <v>0.91000000000000003</v>
      </c>
      <c r="I988" s="219"/>
      <c r="J988" s="220">
        <f>ROUND(I988*H988,2)</f>
        <v>0</v>
      </c>
      <c r="K988" s="216" t="s">
        <v>184</v>
      </c>
      <c r="L988" s="46"/>
      <c r="M988" s="221" t="s">
        <v>19</v>
      </c>
      <c r="N988" s="222" t="s">
        <v>42</v>
      </c>
      <c r="O988" s="86"/>
      <c r="P988" s="223">
        <f>O988*H988</f>
        <v>0</v>
      </c>
      <c r="Q988" s="223">
        <v>0.023300000000000001</v>
      </c>
      <c r="R988" s="223">
        <f>Q988*H988</f>
        <v>0.021203000000000003</v>
      </c>
      <c r="S988" s="223">
        <v>0</v>
      </c>
      <c r="T988" s="224">
        <f>S988*H988</f>
        <v>0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25" t="s">
        <v>272</v>
      </c>
      <c r="AT988" s="225" t="s">
        <v>180</v>
      </c>
      <c r="AU988" s="225" t="s">
        <v>81</v>
      </c>
      <c r="AY988" s="19" t="s">
        <v>178</v>
      </c>
      <c r="BE988" s="226">
        <f>IF(N988="základní",J988,0)</f>
        <v>0</v>
      </c>
      <c r="BF988" s="226">
        <f>IF(N988="snížená",J988,0)</f>
        <v>0</v>
      </c>
      <c r="BG988" s="226">
        <f>IF(N988="zákl. přenesená",J988,0)</f>
        <v>0</v>
      </c>
      <c r="BH988" s="226">
        <f>IF(N988="sníž. přenesená",J988,0)</f>
        <v>0</v>
      </c>
      <c r="BI988" s="226">
        <f>IF(N988="nulová",J988,0)</f>
        <v>0</v>
      </c>
      <c r="BJ988" s="19" t="s">
        <v>79</v>
      </c>
      <c r="BK988" s="226">
        <f>ROUND(I988*H988,2)</f>
        <v>0</v>
      </c>
      <c r="BL988" s="19" t="s">
        <v>272</v>
      </c>
      <c r="BM988" s="225" t="s">
        <v>1645</v>
      </c>
    </row>
    <row r="989" s="2" customFormat="1">
      <c r="A989" s="40"/>
      <c r="B989" s="41"/>
      <c r="C989" s="42"/>
      <c r="D989" s="227" t="s">
        <v>187</v>
      </c>
      <c r="E989" s="42"/>
      <c r="F989" s="228" t="s">
        <v>1646</v>
      </c>
      <c r="G989" s="42"/>
      <c r="H989" s="42"/>
      <c r="I989" s="229"/>
      <c r="J989" s="42"/>
      <c r="K989" s="42"/>
      <c r="L989" s="46"/>
      <c r="M989" s="230"/>
      <c r="N989" s="231"/>
      <c r="O989" s="86"/>
      <c r="P989" s="86"/>
      <c r="Q989" s="86"/>
      <c r="R989" s="86"/>
      <c r="S989" s="86"/>
      <c r="T989" s="87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T989" s="19" t="s">
        <v>187</v>
      </c>
      <c r="AU989" s="19" t="s">
        <v>81</v>
      </c>
    </row>
    <row r="990" s="13" customFormat="1">
      <c r="A990" s="13"/>
      <c r="B990" s="232"/>
      <c r="C990" s="233"/>
      <c r="D990" s="234" t="s">
        <v>189</v>
      </c>
      <c r="E990" s="235" t="s">
        <v>19</v>
      </c>
      <c r="F990" s="236" t="s">
        <v>1647</v>
      </c>
      <c r="G990" s="233"/>
      <c r="H990" s="237">
        <v>0.91000000000000003</v>
      </c>
      <c r="I990" s="238"/>
      <c r="J990" s="233"/>
      <c r="K990" s="233"/>
      <c r="L990" s="239"/>
      <c r="M990" s="240"/>
      <c r="N990" s="241"/>
      <c r="O990" s="241"/>
      <c r="P990" s="241"/>
      <c r="Q990" s="241"/>
      <c r="R990" s="241"/>
      <c r="S990" s="241"/>
      <c r="T990" s="24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3" t="s">
        <v>189</v>
      </c>
      <c r="AU990" s="243" t="s">
        <v>81</v>
      </c>
      <c r="AV990" s="13" t="s">
        <v>81</v>
      </c>
      <c r="AW990" s="13" t="s">
        <v>33</v>
      </c>
      <c r="AX990" s="13" t="s">
        <v>79</v>
      </c>
      <c r="AY990" s="243" t="s">
        <v>178</v>
      </c>
    </row>
    <row r="991" s="2" customFormat="1" ht="16.5" customHeight="1">
      <c r="A991" s="40"/>
      <c r="B991" s="41"/>
      <c r="C991" s="214" t="s">
        <v>1648</v>
      </c>
      <c r="D991" s="214" t="s">
        <v>180</v>
      </c>
      <c r="E991" s="215" t="s">
        <v>1649</v>
      </c>
      <c r="F991" s="216" t="s">
        <v>1650</v>
      </c>
      <c r="G991" s="217" t="s">
        <v>275</v>
      </c>
      <c r="H991" s="218">
        <v>45</v>
      </c>
      <c r="I991" s="219"/>
      <c r="J991" s="220">
        <f>ROUND(I991*H991,2)</f>
        <v>0</v>
      </c>
      <c r="K991" s="216" t="s">
        <v>184</v>
      </c>
      <c r="L991" s="46"/>
      <c r="M991" s="221" t="s">
        <v>19</v>
      </c>
      <c r="N991" s="222" t="s">
        <v>42</v>
      </c>
      <c r="O991" s="86"/>
      <c r="P991" s="223">
        <f>O991*H991</f>
        <v>0</v>
      </c>
      <c r="Q991" s="223">
        <v>0</v>
      </c>
      <c r="R991" s="223">
        <f>Q991*H991</f>
        <v>0</v>
      </c>
      <c r="S991" s="223">
        <v>0</v>
      </c>
      <c r="T991" s="224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25" t="s">
        <v>272</v>
      </c>
      <c r="AT991" s="225" t="s">
        <v>180</v>
      </c>
      <c r="AU991" s="225" t="s">
        <v>81</v>
      </c>
      <c r="AY991" s="19" t="s">
        <v>178</v>
      </c>
      <c r="BE991" s="226">
        <f>IF(N991="základní",J991,0)</f>
        <v>0</v>
      </c>
      <c r="BF991" s="226">
        <f>IF(N991="snížená",J991,0)</f>
        <v>0</v>
      </c>
      <c r="BG991" s="226">
        <f>IF(N991="zákl. přenesená",J991,0)</f>
        <v>0</v>
      </c>
      <c r="BH991" s="226">
        <f>IF(N991="sníž. přenesená",J991,0)</f>
        <v>0</v>
      </c>
      <c r="BI991" s="226">
        <f>IF(N991="nulová",J991,0)</f>
        <v>0</v>
      </c>
      <c r="BJ991" s="19" t="s">
        <v>79</v>
      </c>
      <c r="BK991" s="226">
        <f>ROUND(I991*H991,2)</f>
        <v>0</v>
      </c>
      <c r="BL991" s="19" t="s">
        <v>272</v>
      </c>
      <c r="BM991" s="225" t="s">
        <v>1651</v>
      </c>
    </row>
    <row r="992" s="2" customFormat="1">
      <c r="A992" s="40"/>
      <c r="B992" s="41"/>
      <c r="C992" s="42"/>
      <c r="D992" s="227" t="s">
        <v>187</v>
      </c>
      <c r="E992" s="42"/>
      <c r="F992" s="228" t="s">
        <v>1652</v>
      </c>
      <c r="G992" s="42"/>
      <c r="H992" s="42"/>
      <c r="I992" s="229"/>
      <c r="J992" s="42"/>
      <c r="K992" s="42"/>
      <c r="L992" s="46"/>
      <c r="M992" s="230"/>
      <c r="N992" s="231"/>
      <c r="O992" s="86"/>
      <c r="P992" s="86"/>
      <c r="Q992" s="86"/>
      <c r="R992" s="86"/>
      <c r="S992" s="86"/>
      <c r="T992" s="87"/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T992" s="19" t="s">
        <v>187</v>
      </c>
      <c r="AU992" s="19" t="s">
        <v>81</v>
      </c>
    </row>
    <row r="993" s="13" customFormat="1">
      <c r="A993" s="13"/>
      <c r="B993" s="232"/>
      <c r="C993" s="233"/>
      <c r="D993" s="234" t="s">
        <v>189</v>
      </c>
      <c r="E993" s="235" t="s">
        <v>19</v>
      </c>
      <c r="F993" s="236" t="s">
        <v>1653</v>
      </c>
      <c r="G993" s="233"/>
      <c r="H993" s="237">
        <v>45</v>
      </c>
      <c r="I993" s="238"/>
      <c r="J993" s="233"/>
      <c r="K993" s="233"/>
      <c r="L993" s="239"/>
      <c r="M993" s="240"/>
      <c r="N993" s="241"/>
      <c r="O993" s="241"/>
      <c r="P993" s="241"/>
      <c r="Q993" s="241"/>
      <c r="R993" s="241"/>
      <c r="S993" s="241"/>
      <c r="T993" s="24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3" t="s">
        <v>189</v>
      </c>
      <c r="AU993" s="243" t="s">
        <v>81</v>
      </c>
      <c r="AV993" s="13" t="s">
        <v>81</v>
      </c>
      <c r="AW993" s="13" t="s">
        <v>33</v>
      </c>
      <c r="AX993" s="13" t="s">
        <v>79</v>
      </c>
      <c r="AY993" s="243" t="s">
        <v>178</v>
      </c>
    </row>
    <row r="994" s="2" customFormat="1" ht="16.5" customHeight="1">
      <c r="A994" s="40"/>
      <c r="B994" s="41"/>
      <c r="C994" s="265" t="s">
        <v>1654</v>
      </c>
      <c r="D994" s="265" t="s">
        <v>430</v>
      </c>
      <c r="E994" s="266" t="s">
        <v>1655</v>
      </c>
      <c r="F994" s="267" t="s">
        <v>1656</v>
      </c>
      <c r="G994" s="268" t="s">
        <v>193</v>
      </c>
      <c r="H994" s="269">
        <v>0.068000000000000005</v>
      </c>
      <c r="I994" s="270"/>
      <c r="J994" s="271">
        <f>ROUND(I994*H994,2)</f>
        <v>0</v>
      </c>
      <c r="K994" s="267" t="s">
        <v>184</v>
      </c>
      <c r="L994" s="272"/>
      <c r="M994" s="273" t="s">
        <v>19</v>
      </c>
      <c r="N994" s="274" t="s">
        <v>42</v>
      </c>
      <c r="O994" s="86"/>
      <c r="P994" s="223">
        <f>O994*H994</f>
        <v>0</v>
      </c>
      <c r="Q994" s="223">
        <v>0.55000000000000004</v>
      </c>
      <c r="R994" s="223">
        <f>Q994*H994</f>
        <v>0.037400000000000003</v>
      </c>
      <c r="S994" s="223">
        <v>0</v>
      </c>
      <c r="T994" s="224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25" t="s">
        <v>367</v>
      </c>
      <c r="AT994" s="225" t="s">
        <v>430</v>
      </c>
      <c r="AU994" s="225" t="s">
        <v>81</v>
      </c>
      <c r="AY994" s="19" t="s">
        <v>178</v>
      </c>
      <c r="BE994" s="226">
        <f>IF(N994="základní",J994,0)</f>
        <v>0</v>
      </c>
      <c r="BF994" s="226">
        <f>IF(N994="snížená",J994,0)</f>
        <v>0</v>
      </c>
      <c r="BG994" s="226">
        <f>IF(N994="zákl. přenesená",J994,0)</f>
        <v>0</v>
      </c>
      <c r="BH994" s="226">
        <f>IF(N994="sníž. přenesená",J994,0)</f>
        <v>0</v>
      </c>
      <c r="BI994" s="226">
        <f>IF(N994="nulová",J994,0)</f>
        <v>0</v>
      </c>
      <c r="BJ994" s="19" t="s">
        <v>79</v>
      </c>
      <c r="BK994" s="226">
        <f>ROUND(I994*H994,2)</f>
        <v>0</v>
      </c>
      <c r="BL994" s="19" t="s">
        <v>272</v>
      </c>
      <c r="BM994" s="225" t="s">
        <v>1657</v>
      </c>
    </row>
    <row r="995" s="13" customFormat="1">
      <c r="A995" s="13"/>
      <c r="B995" s="232"/>
      <c r="C995" s="233"/>
      <c r="D995" s="234" t="s">
        <v>189</v>
      </c>
      <c r="E995" s="235" t="s">
        <v>19</v>
      </c>
      <c r="F995" s="236" t="s">
        <v>1658</v>
      </c>
      <c r="G995" s="233"/>
      <c r="H995" s="237">
        <v>0.068000000000000005</v>
      </c>
      <c r="I995" s="238"/>
      <c r="J995" s="233"/>
      <c r="K995" s="233"/>
      <c r="L995" s="239"/>
      <c r="M995" s="240"/>
      <c r="N995" s="241"/>
      <c r="O995" s="241"/>
      <c r="P995" s="241"/>
      <c r="Q995" s="241"/>
      <c r="R995" s="241"/>
      <c r="S995" s="241"/>
      <c r="T995" s="242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3" t="s">
        <v>189</v>
      </c>
      <c r="AU995" s="243" t="s">
        <v>81</v>
      </c>
      <c r="AV995" s="13" t="s">
        <v>81</v>
      </c>
      <c r="AW995" s="13" t="s">
        <v>33</v>
      </c>
      <c r="AX995" s="13" t="s">
        <v>79</v>
      </c>
      <c r="AY995" s="243" t="s">
        <v>178</v>
      </c>
    </row>
    <row r="996" s="2" customFormat="1" ht="24.15" customHeight="1">
      <c r="A996" s="40"/>
      <c r="B996" s="41"/>
      <c r="C996" s="214" t="s">
        <v>1659</v>
      </c>
      <c r="D996" s="214" t="s">
        <v>180</v>
      </c>
      <c r="E996" s="215" t="s">
        <v>1660</v>
      </c>
      <c r="F996" s="216" t="s">
        <v>1661</v>
      </c>
      <c r="G996" s="217" t="s">
        <v>1333</v>
      </c>
      <c r="H996" s="275"/>
      <c r="I996" s="219"/>
      <c r="J996" s="220">
        <f>ROUND(I996*H996,2)</f>
        <v>0</v>
      </c>
      <c r="K996" s="216" t="s">
        <v>184</v>
      </c>
      <c r="L996" s="46"/>
      <c r="M996" s="221" t="s">
        <v>19</v>
      </c>
      <c r="N996" s="222" t="s">
        <v>42</v>
      </c>
      <c r="O996" s="86"/>
      <c r="P996" s="223">
        <f>O996*H996</f>
        <v>0</v>
      </c>
      <c r="Q996" s="223">
        <v>0</v>
      </c>
      <c r="R996" s="223">
        <f>Q996*H996</f>
        <v>0</v>
      </c>
      <c r="S996" s="223">
        <v>0</v>
      </c>
      <c r="T996" s="224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25" t="s">
        <v>272</v>
      </c>
      <c r="AT996" s="225" t="s">
        <v>180</v>
      </c>
      <c r="AU996" s="225" t="s">
        <v>81</v>
      </c>
      <c r="AY996" s="19" t="s">
        <v>178</v>
      </c>
      <c r="BE996" s="226">
        <f>IF(N996="základní",J996,0)</f>
        <v>0</v>
      </c>
      <c r="BF996" s="226">
        <f>IF(N996="snížená",J996,0)</f>
        <v>0</v>
      </c>
      <c r="BG996" s="226">
        <f>IF(N996="zákl. přenesená",J996,0)</f>
        <v>0</v>
      </c>
      <c r="BH996" s="226">
        <f>IF(N996="sníž. přenesená",J996,0)</f>
        <v>0</v>
      </c>
      <c r="BI996" s="226">
        <f>IF(N996="nulová",J996,0)</f>
        <v>0</v>
      </c>
      <c r="BJ996" s="19" t="s">
        <v>79</v>
      </c>
      <c r="BK996" s="226">
        <f>ROUND(I996*H996,2)</f>
        <v>0</v>
      </c>
      <c r="BL996" s="19" t="s">
        <v>272</v>
      </c>
      <c r="BM996" s="225" t="s">
        <v>1662</v>
      </c>
    </row>
    <row r="997" s="2" customFormat="1">
      <c r="A997" s="40"/>
      <c r="B997" s="41"/>
      <c r="C997" s="42"/>
      <c r="D997" s="227" t="s">
        <v>187</v>
      </c>
      <c r="E997" s="42"/>
      <c r="F997" s="228" t="s">
        <v>1663</v>
      </c>
      <c r="G997" s="42"/>
      <c r="H997" s="42"/>
      <c r="I997" s="229"/>
      <c r="J997" s="42"/>
      <c r="K997" s="42"/>
      <c r="L997" s="46"/>
      <c r="M997" s="230"/>
      <c r="N997" s="231"/>
      <c r="O997" s="86"/>
      <c r="P997" s="86"/>
      <c r="Q997" s="86"/>
      <c r="R997" s="86"/>
      <c r="S997" s="86"/>
      <c r="T997" s="87"/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T997" s="19" t="s">
        <v>187</v>
      </c>
      <c r="AU997" s="19" t="s">
        <v>81</v>
      </c>
    </row>
    <row r="998" s="12" customFormat="1" ht="22.8" customHeight="1">
      <c r="A998" s="12"/>
      <c r="B998" s="198"/>
      <c r="C998" s="199"/>
      <c r="D998" s="200" t="s">
        <v>70</v>
      </c>
      <c r="E998" s="212" t="s">
        <v>1664</v>
      </c>
      <c r="F998" s="212" t="s">
        <v>1665</v>
      </c>
      <c r="G998" s="199"/>
      <c r="H998" s="199"/>
      <c r="I998" s="202"/>
      <c r="J998" s="213">
        <f>BK998</f>
        <v>0</v>
      </c>
      <c r="K998" s="199"/>
      <c r="L998" s="204"/>
      <c r="M998" s="205"/>
      <c r="N998" s="206"/>
      <c r="O998" s="206"/>
      <c r="P998" s="207">
        <f>SUM(P999:P1028)</f>
        <v>0</v>
      </c>
      <c r="Q998" s="206"/>
      <c r="R998" s="207">
        <f>SUM(R999:R1028)</f>
        <v>1.2938368600000001</v>
      </c>
      <c r="S998" s="206"/>
      <c r="T998" s="208">
        <f>SUM(T999:T1028)</f>
        <v>0</v>
      </c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R998" s="209" t="s">
        <v>81</v>
      </c>
      <c r="AT998" s="210" t="s">
        <v>70</v>
      </c>
      <c r="AU998" s="210" t="s">
        <v>79</v>
      </c>
      <c r="AY998" s="209" t="s">
        <v>178</v>
      </c>
      <c r="BK998" s="211">
        <f>SUM(BK999:BK1028)</f>
        <v>0</v>
      </c>
    </row>
    <row r="999" s="2" customFormat="1" ht="33" customHeight="1">
      <c r="A999" s="40"/>
      <c r="B999" s="41"/>
      <c r="C999" s="214" t="s">
        <v>1666</v>
      </c>
      <c r="D999" s="214" t="s">
        <v>180</v>
      </c>
      <c r="E999" s="215" t="s">
        <v>1667</v>
      </c>
      <c r="F999" s="216" t="s">
        <v>1668</v>
      </c>
      <c r="G999" s="217" t="s">
        <v>183</v>
      </c>
      <c r="H999" s="218">
        <v>3.2200000000000002</v>
      </c>
      <c r="I999" s="219"/>
      <c r="J999" s="220">
        <f>ROUND(I999*H999,2)</f>
        <v>0</v>
      </c>
      <c r="K999" s="216" t="s">
        <v>184</v>
      </c>
      <c r="L999" s="46"/>
      <c r="M999" s="221" t="s">
        <v>19</v>
      </c>
      <c r="N999" s="222" t="s">
        <v>42</v>
      </c>
      <c r="O999" s="86"/>
      <c r="P999" s="223">
        <f>O999*H999</f>
        <v>0</v>
      </c>
      <c r="Q999" s="223">
        <v>0.02308</v>
      </c>
      <c r="R999" s="223">
        <f>Q999*H999</f>
        <v>0.074317599999999998</v>
      </c>
      <c r="S999" s="223">
        <v>0</v>
      </c>
      <c r="T999" s="224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25" t="s">
        <v>272</v>
      </c>
      <c r="AT999" s="225" t="s">
        <v>180</v>
      </c>
      <c r="AU999" s="225" t="s">
        <v>81</v>
      </c>
      <c r="AY999" s="19" t="s">
        <v>178</v>
      </c>
      <c r="BE999" s="226">
        <f>IF(N999="základní",J999,0)</f>
        <v>0</v>
      </c>
      <c r="BF999" s="226">
        <f>IF(N999="snížená",J999,0)</f>
        <v>0</v>
      </c>
      <c r="BG999" s="226">
        <f>IF(N999="zákl. přenesená",J999,0)</f>
        <v>0</v>
      </c>
      <c r="BH999" s="226">
        <f>IF(N999="sníž. přenesená",J999,0)</f>
        <v>0</v>
      </c>
      <c r="BI999" s="226">
        <f>IF(N999="nulová",J999,0)</f>
        <v>0</v>
      </c>
      <c r="BJ999" s="19" t="s">
        <v>79</v>
      </c>
      <c r="BK999" s="226">
        <f>ROUND(I999*H999,2)</f>
        <v>0</v>
      </c>
      <c r="BL999" s="19" t="s">
        <v>272</v>
      </c>
      <c r="BM999" s="225" t="s">
        <v>1669</v>
      </c>
    </row>
    <row r="1000" s="2" customFormat="1">
      <c r="A1000" s="40"/>
      <c r="B1000" s="41"/>
      <c r="C1000" s="42"/>
      <c r="D1000" s="227" t="s">
        <v>187</v>
      </c>
      <c r="E1000" s="42"/>
      <c r="F1000" s="228" t="s">
        <v>1670</v>
      </c>
      <c r="G1000" s="42"/>
      <c r="H1000" s="42"/>
      <c r="I1000" s="229"/>
      <c r="J1000" s="42"/>
      <c r="K1000" s="42"/>
      <c r="L1000" s="46"/>
      <c r="M1000" s="230"/>
      <c r="N1000" s="231"/>
      <c r="O1000" s="86"/>
      <c r="P1000" s="86"/>
      <c r="Q1000" s="86"/>
      <c r="R1000" s="86"/>
      <c r="S1000" s="86"/>
      <c r="T1000" s="87"/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T1000" s="19" t="s">
        <v>187</v>
      </c>
      <c r="AU1000" s="19" t="s">
        <v>81</v>
      </c>
    </row>
    <row r="1001" s="13" customFormat="1">
      <c r="A1001" s="13"/>
      <c r="B1001" s="232"/>
      <c r="C1001" s="233"/>
      <c r="D1001" s="234" t="s">
        <v>189</v>
      </c>
      <c r="E1001" s="235" t="s">
        <v>19</v>
      </c>
      <c r="F1001" s="236" t="s">
        <v>1671</v>
      </c>
      <c r="G1001" s="233"/>
      <c r="H1001" s="237">
        <v>4.6200000000000001</v>
      </c>
      <c r="I1001" s="238"/>
      <c r="J1001" s="233"/>
      <c r="K1001" s="233"/>
      <c r="L1001" s="239"/>
      <c r="M1001" s="240"/>
      <c r="N1001" s="241"/>
      <c r="O1001" s="241"/>
      <c r="P1001" s="241"/>
      <c r="Q1001" s="241"/>
      <c r="R1001" s="241"/>
      <c r="S1001" s="241"/>
      <c r="T1001" s="242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3" t="s">
        <v>189</v>
      </c>
      <c r="AU1001" s="243" t="s">
        <v>81</v>
      </c>
      <c r="AV1001" s="13" t="s">
        <v>81</v>
      </c>
      <c r="AW1001" s="13" t="s">
        <v>33</v>
      </c>
      <c r="AX1001" s="13" t="s">
        <v>71</v>
      </c>
      <c r="AY1001" s="243" t="s">
        <v>178</v>
      </c>
    </row>
    <row r="1002" s="13" customFormat="1">
      <c r="A1002" s="13"/>
      <c r="B1002" s="232"/>
      <c r="C1002" s="233"/>
      <c r="D1002" s="234" t="s">
        <v>189</v>
      </c>
      <c r="E1002" s="235" t="s">
        <v>19</v>
      </c>
      <c r="F1002" s="236" t="s">
        <v>1672</v>
      </c>
      <c r="G1002" s="233"/>
      <c r="H1002" s="237">
        <v>-1.3999999999999999</v>
      </c>
      <c r="I1002" s="238"/>
      <c r="J1002" s="233"/>
      <c r="K1002" s="233"/>
      <c r="L1002" s="239"/>
      <c r="M1002" s="240"/>
      <c r="N1002" s="241"/>
      <c r="O1002" s="241"/>
      <c r="P1002" s="241"/>
      <c r="Q1002" s="241"/>
      <c r="R1002" s="241"/>
      <c r="S1002" s="241"/>
      <c r="T1002" s="242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3" t="s">
        <v>189</v>
      </c>
      <c r="AU1002" s="243" t="s">
        <v>81</v>
      </c>
      <c r="AV1002" s="13" t="s">
        <v>81</v>
      </c>
      <c r="AW1002" s="13" t="s">
        <v>33</v>
      </c>
      <c r="AX1002" s="13" t="s">
        <v>71</v>
      </c>
      <c r="AY1002" s="243" t="s">
        <v>178</v>
      </c>
    </row>
    <row r="1003" s="14" customFormat="1">
      <c r="A1003" s="14"/>
      <c r="B1003" s="244"/>
      <c r="C1003" s="245"/>
      <c r="D1003" s="234" t="s">
        <v>189</v>
      </c>
      <c r="E1003" s="246" t="s">
        <v>19</v>
      </c>
      <c r="F1003" s="247" t="s">
        <v>214</v>
      </c>
      <c r="G1003" s="245"/>
      <c r="H1003" s="248">
        <v>3.2200000000000002</v>
      </c>
      <c r="I1003" s="249"/>
      <c r="J1003" s="245"/>
      <c r="K1003" s="245"/>
      <c r="L1003" s="250"/>
      <c r="M1003" s="251"/>
      <c r="N1003" s="252"/>
      <c r="O1003" s="252"/>
      <c r="P1003" s="252"/>
      <c r="Q1003" s="252"/>
      <c r="R1003" s="252"/>
      <c r="S1003" s="252"/>
      <c r="T1003" s="253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4" t="s">
        <v>189</v>
      </c>
      <c r="AU1003" s="254" t="s">
        <v>81</v>
      </c>
      <c r="AV1003" s="14" t="s">
        <v>185</v>
      </c>
      <c r="AW1003" s="14" t="s">
        <v>33</v>
      </c>
      <c r="AX1003" s="14" t="s">
        <v>79</v>
      </c>
      <c r="AY1003" s="254" t="s">
        <v>178</v>
      </c>
    </row>
    <row r="1004" s="2" customFormat="1" ht="24.15" customHeight="1">
      <c r="A1004" s="40"/>
      <c r="B1004" s="41"/>
      <c r="C1004" s="214" t="s">
        <v>1673</v>
      </c>
      <c r="D1004" s="214" t="s">
        <v>180</v>
      </c>
      <c r="E1004" s="215" t="s">
        <v>1674</v>
      </c>
      <c r="F1004" s="216" t="s">
        <v>1675</v>
      </c>
      <c r="G1004" s="217" t="s">
        <v>183</v>
      </c>
      <c r="H1004" s="218">
        <v>3.2200000000000002</v>
      </c>
      <c r="I1004" s="219"/>
      <c r="J1004" s="220">
        <f>ROUND(I1004*H1004,2)</f>
        <v>0</v>
      </c>
      <c r="K1004" s="216" t="s">
        <v>184</v>
      </c>
      <c r="L1004" s="46"/>
      <c r="M1004" s="221" t="s">
        <v>19</v>
      </c>
      <c r="N1004" s="222" t="s">
        <v>42</v>
      </c>
      <c r="O1004" s="86"/>
      <c r="P1004" s="223">
        <f>O1004*H1004</f>
        <v>0</v>
      </c>
      <c r="Q1004" s="223">
        <v>0.00020000000000000001</v>
      </c>
      <c r="R1004" s="223">
        <f>Q1004*H1004</f>
        <v>0.00064400000000000004</v>
      </c>
      <c r="S1004" s="223">
        <v>0</v>
      </c>
      <c r="T1004" s="224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25" t="s">
        <v>272</v>
      </c>
      <c r="AT1004" s="225" t="s">
        <v>180</v>
      </c>
      <c r="AU1004" s="225" t="s">
        <v>81</v>
      </c>
      <c r="AY1004" s="19" t="s">
        <v>178</v>
      </c>
      <c r="BE1004" s="226">
        <f>IF(N1004="základní",J1004,0)</f>
        <v>0</v>
      </c>
      <c r="BF1004" s="226">
        <f>IF(N1004="snížená",J1004,0)</f>
        <v>0</v>
      </c>
      <c r="BG1004" s="226">
        <f>IF(N1004="zákl. přenesená",J1004,0)</f>
        <v>0</v>
      </c>
      <c r="BH1004" s="226">
        <f>IF(N1004="sníž. přenesená",J1004,0)</f>
        <v>0</v>
      </c>
      <c r="BI1004" s="226">
        <f>IF(N1004="nulová",J1004,0)</f>
        <v>0</v>
      </c>
      <c r="BJ1004" s="19" t="s">
        <v>79</v>
      </c>
      <c r="BK1004" s="226">
        <f>ROUND(I1004*H1004,2)</f>
        <v>0</v>
      </c>
      <c r="BL1004" s="19" t="s">
        <v>272</v>
      </c>
      <c r="BM1004" s="225" t="s">
        <v>1676</v>
      </c>
    </row>
    <row r="1005" s="2" customFormat="1">
      <c r="A1005" s="40"/>
      <c r="B1005" s="41"/>
      <c r="C1005" s="42"/>
      <c r="D1005" s="227" t="s">
        <v>187</v>
      </c>
      <c r="E1005" s="42"/>
      <c r="F1005" s="228" t="s">
        <v>1677</v>
      </c>
      <c r="G1005" s="42"/>
      <c r="H1005" s="42"/>
      <c r="I1005" s="229"/>
      <c r="J1005" s="42"/>
      <c r="K1005" s="42"/>
      <c r="L1005" s="46"/>
      <c r="M1005" s="230"/>
      <c r="N1005" s="231"/>
      <c r="O1005" s="86"/>
      <c r="P1005" s="86"/>
      <c r="Q1005" s="86"/>
      <c r="R1005" s="86"/>
      <c r="S1005" s="86"/>
      <c r="T1005" s="87"/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T1005" s="19" t="s">
        <v>187</v>
      </c>
      <c r="AU1005" s="19" t="s">
        <v>81</v>
      </c>
    </row>
    <row r="1006" s="2" customFormat="1" ht="24.15" customHeight="1">
      <c r="A1006" s="40"/>
      <c r="B1006" s="41"/>
      <c r="C1006" s="214" t="s">
        <v>1678</v>
      </c>
      <c r="D1006" s="214" t="s">
        <v>180</v>
      </c>
      <c r="E1006" s="215" t="s">
        <v>1679</v>
      </c>
      <c r="F1006" s="216" t="s">
        <v>1680</v>
      </c>
      <c r="G1006" s="217" t="s">
        <v>275</v>
      </c>
      <c r="H1006" s="218">
        <v>2.7999999999999998</v>
      </c>
      <c r="I1006" s="219"/>
      <c r="J1006" s="220">
        <f>ROUND(I1006*H1006,2)</f>
        <v>0</v>
      </c>
      <c r="K1006" s="216" t="s">
        <v>184</v>
      </c>
      <c r="L1006" s="46"/>
      <c r="M1006" s="221" t="s">
        <v>19</v>
      </c>
      <c r="N1006" s="222" t="s">
        <v>42</v>
      </c>
      <c r="O1006" s="86"/>
      <c r="P1006" s="223">
        <f>O1006*H1006</f>
        <v>0</v>
      </c>
      <c r="Q1006" s="223">
        <v>0.00020000000000000001</v>
      </c>
      <c r="R1006" s="223">
        <f>Q1006*H1006</f>
        <v>0.00055999999999999995</v>
      </c>
      <c r="S1006" s="223">
        <v>0</v>
      </c>
      <c r="T1006" s="224">
        <f>S1006*H1006</f>
        <v>0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25" t="s">
        <v>272</v>
      </c>
      <c r="AT1006" s="225" t="s">
        <v>180</v>
      </c>
      <c r="AU1006" s="225" t="s">
        <v>81</v>
      </c>
      <c r="AY1006" s="19" t="s">
        <v>178</v>
      </c>
      <c r="BE1006" s="226">
        <f>IF(N1006="základní",J1006,0)</f>
        <v>0</v>
      </c>
      <c r="BF1006" s="226">
        <f>IF(N1006="snížená",J1006,0)</f>
        <v>0</v>
      </c>
      <c r="BG1006" s="226">
        <f>IF(N1006="zákl. přenesená",J1006,0)</f>
        <v>0</v>
      </c>
      <c r="BH1006" s="226">
        <f>IF(N1006="sníž. přenesená",J1006,0)</f>
        <v>0</v>
      </c>
      <c r="BI1006" s="226">
        <f>IF(N1006="nulová",J1006,0)</f>
        <v>0</v>
      </c>
      <c r="BJ1006" s="19" t="s">
        <v>79</v>
      </c>
      <c r="BK1006" s="226">
        <f>ROUND(I1006*H1006,2)</f>
        <v>0</v>
      </c>
      <c r="BL1006" s="19" t="s">
        <v>272</v>
      </c>
      <c r="BM1006" s="225" t="s">
        <v>1681</v>
      </c>
    </row>
    <row r="1007" s="2" customFormat="1">
      <c r="A1007" s="40"/>
      <c r="B1007" s="41"/>
      <c r="C1007" s="42"/>
      <c r="D1007" s="227" t="s">
        <v>187</v>
      </c>
      <c r="E1007" s="42"/>
      <c r="F1007" s="228" t="s">
        <v>1682</v>
      </c>
      <c r="G1007" s="42"/>
      <c r="H1007" s="42"/>
      <c r="I1007" s="229"/>
      <c r="J1007" s="42"/>
      <c r="K1007" s="42"/>
      <c r="L1007" s="46"/>
      <c r="M1007" s="230"/>
      <c r="N1007" s="231"/>
      <c r="O1007" s="86"/>
      <c r="P1007" s="86"/>
      <c r="Q1007" s="86"/>
      <c r="R1007" s="86"/>
      <c r="S1007" s="86"/>
      <c r="T1007" s="87"/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T1007" s="19" t="s">
        <v>187</v>
      </c>
      <c r="AU1007" s="19" t="s">
        <v>81</v>
      </c>
    </row>
    <row r="1008" s="13" customFormat="1">
      <c r="A1008" s="13"/>
      <c r="B1008" s="232"/>
      <c r="C1008" s="233"/>
      <c r="D1008" s="234" t="s">
        <v>189</v>
      </c>
      <c r="E1008" s="235" t="s">
        <v>19</v>
      </c>
      <c r="F1008" s="236" t="s">
        <v>1683</v>
      </c>
      <c r="G1008" s="233"/>
      <c r="H1008" s="237">
        <v>2.7999999999999998</v>
      </c>
      <c r="I1008" s="238"/>
      <c r="J1008" s="233"/>
      <c r="K1008" s="233"/>
      <c r="L1008" s="239"/>
      <c r="M1008" s="240"/>
      <c r="N1008" s="241"/>
      <c r="O1008" s="241"/>
      <c r="P1008" s="241"/>
      <c r="Q1008" s="241"/>
      <c r="R1008" s="241"/>
      <c r="S1008" s="241"/>
      <c r="T1008" s="24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3" t="s">
        <v>189</v>
      </c>
      <c r="AU1008" s="243" t="s">
        <v>81</v>
      </c>
      <c r="AV1008" s="13" t="s">
        <v>81</v>
      </c>
      <c r="AW1008" s="13" t="s">
        <v>33</v>
      </c>
      <c r="AX1008" s="13" t="s">
        <v>79</v>
      </c>
      <c r="AY1008" s="243" t="s">
        <v>178</v>
      </c>
    </row>
    <row r="1009" s="2" customFormat="1" ht="24.15" customHeight="1">
      <c r="A1009" s="40"/>
      <c r="B1009" s="41"/>
      <c r="C1009" s="214" t="s">
        <v>1684</v>
      </c>
      <c r="D1009" s="214" t="s">
        <v>180</v>
      </c>
      <c r="E1009" s="215" t="s">
        <v>1685</v>
      </c>
      <c r="F1009" s="216" t="s">
        <v>1686</v>
      </c>
      <c r="G1009" s="217" t="s">
        <v>183</v>
      </c>
      <c r="H1009" s="218">
        <v>3.2200000000000002</v>
      </c>
      <c r="I1009" s="219"/>
      <c r="J1009" s="220">
        <f>ROUND(I1009*H1009,2)</f>
        <v>0</v>
      </c>
      <c r="K1009" s="216" t="s">
        <v>184</v>
      </c>
      <c r="L1009" s="46"/>
      <c r="M1009" s="221" t="s">
        <v>19</v>
      </c>
      <c r="N1009" s="222" t="s">
        <v>42</v>
      </c>
      <c r="O1009" s="86"/>
      <c r="P1009" s="223">
        <f>O1009*H1009</f>
        <v>0</v>
      </c>
      <c r="Q1009" s="223">
        <v>0</v>
      </c>
      <c r="R1009" s="223">
        <f>Q1009*H1009</f>
        <v>0</v>
      </c>
      <c r="S1009" s="223">
        <v>0</v>
      </c>
      <c r="T1009" s="224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25" t="s">
        <v>272</v>
      </c>
      <c r="AT1009" s="225" t="s">
        <v>180</v>
      </c>
      <c r="AU1009" s="225" t="s">
        <v>81</v>
      </c>
      <c r="AY1009" s="19" t="s">
        <v>178</v>
      </c>
      <c r="BE1009" s="226">
        <f>IF(N1009="základní",J1009,0)</f>
        <v>0</v>
      </c>
      <c r="BF1009" s="226">
        <f>IF(N1009="snížená",J1009,0)</f>
        <v>0</v>
      </c>
      <c r="BG1009" s="226">
        <f>IF(N1009="zákl. přenesená",J1009,0)</f>
        <v>0</v>
      </c>
      <c r="BH1009" s="226">
        <f>IF(N1009="sníž. přenesená",J1009,0)</f>
        <v>0</v>
      </c>
      <c r="BI1009" s="226">
        <f>IF(N1009="nulová",J1009,0)</f>
        <v>0</v>
      </c>
      <c r="BJ1009" s="19" t="s">
        <v>79</v>
      </c>
      <c r="BK1009" s="226">
        <f>ROUND(I1009*H1009,2)</f>
        <v>0</v>
      </c>
      <c r="BL1009" s="19" t="s">
        <v>272</v>
      </c>
      <c r="BM1009" s="225" t="s">
        <v>1687</v>
      </c>
    </row>
    <row r="1010" s="2" customFormat="1">
      <c r="A1010" s="40"/>
      <c r="B1010" s="41"/>
      <c r="C1010" s="42"/>
      <c r="D1010" s="227" t="s">
        <v>187</v>
      </c>
      <c r="E1010" s="42"/>
      <c r="F1010" s="228" t="s">
        <v>1688</v>
      </c>
      <c r="G1010" s="42"/>
      <c r="H1010" s="42"/>
      <c r="I1010" s="229"/>
      <c r="J1010" s="42"/>
      <c r="K1010" s="42"/>
      <c r="L1010" s="46"/>
      <c r="M1010" s="230"/>
      <c r="N1010" s="231"/>
      <c r="O1010" s="86"/>
      <c r="P1010" s="86"/>
      <c r="Q1010" s="86"/>
      <c r="R1010" s="86"/>
      <c r="S1010" s="86"/>
      <c r="T1010" s="87"/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T1010" s="19" t="s">
        <v>187</v>
      </c>
      <c r="AU1010" s="19" t="s">
        <v>81</v>
      </c>
    </row>
    <row r="1011" s="2" customFormat="1" ht="16.5" customHeight="1">
      <c r="A1011" s="40"/>
      <c r="B1011" s="41"/>
      <c r="C1011" s="265" t="s">
        <v>1689</v>
      </c>
      <c r="D1011" s="265" t="s">
        <v>430</v>
      </c>
      <c r="E1011" s="266" t="s">
        <v>1690</v>
      </c>
      <c r="F1011" s="267" t="s">
        <v>1691</v>
      </c>
      <c r="G1011" s="268" t="s">
        <v>183</v>
      </c>
      <c r="H1011" s="269">
        <v>3.6179999999999999</v>
      </c>
      <c r="I1011" s="270"/>
      <c r="J1011" s="271">
        <f>ROUND(I1011*H1011,2)</f>
        <v>0</v>
      </c>
      <c r="K1011" s="267" t="s">
        <v>184</v>
      </c>
      <c r="L1011" s="272"/>
      <c r="M1011" s="273" t="s">
        <v>19</v>
      </c>
      <c r="N1011" s="274" t="s">
        <v>42</v>
      </c>
      <c r="O1011" s="86"/>
      <c r="P1011" s="223">
        <f>O1011*H1011</f>
        <v>0</v>
      </c>
      <c r="Q1011" s="223">
        <v>0.00017000000000000001</v>
      </c>
      <c r="R1011" s="223">
        <f>Q1011*H1011</f>
        <v>0.00061506000000000006</v>
      </c>
      <c r="S1011" s="223">
        <v>0</v>
      </c>
      <c r="T1011" s="224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25" t="s">
        <v>367</v>
      </c>
      <c r="AT1011" s="225" t="s">
        <v>430</v>
      </c>
      <c r="AU1011" s="225" t="s">
        <v>81</v>
      </c>
      <c r="AY1011" s="19" t="s">
        <v>178</v>
      </c>
      <c r="BE1011" s="226">
        <f>IF(N1011="základní",J1011,0)</f>
        <v>0</v>
      </c>
      <c r="BF1011" s="226">
        <f>IF(N1011="snížená",J1011,0)</f>
        <v>0</v>
      </c>
      <c r="BG1011" s="226">
        <f>IF(N1011="zákl. přenesená",J1011,0)</f>
        <v>0</v>
      </c>
      <c r="BH1011" s="226">
        <f>IF(N1011="sníž. přenesená",J1011,0)</f>
        <v>0</v>
      </c>
      <c r="BI1011" s="226">
        <f>IF(N1011="nulová",J1011,0)</f>
        <v>0</v>
      </c>
      <c r="BJ1011" s="19" t="s">
        <v>79</v>
      </c>
      <c r="BK1011" s="226">
        <f>ROUND(I1011*H1011,2)</f>
        <v>0</v>
      </c>
      <c r="BL1011" s="19" t="s">
        <v>272</v>
      </c>
      <c r="BM1011" s="225" t="s">
        <v>1692</v>
      </c>
    </row>
    <row r="1012" s="13" customFormat="1">
      <c r="A1012" s="13"/>
      <c r="B1012" s="232"/>
      <c r="C1012" s="233"/>
      <c r="D1012" s="234" t="s">
        <v>189</v>
      </c>
      <c r="E1012" s="233"/>
      <c r="F1012" s="236" t="s">
        <v>1693</v>
      </c>
      <c r="G1012" s="233"/>
      <c r="H1012" s="237">
        <v>3.6179999999999999</v>
      </c>
      <c r="I1012" s="238"/>
      <c r="J1012" s="233"/>
      <c r="K1012" s="233"/>
      <c r="L1012" s="239"/>
      <c r="M1012" s="240"/>
      <c r="N1012" s="241"/>
      <c r="O1012" s="241"/>
      <c r="P1012" s="241"/>
      <c r="Q1012" s="241"/>
      <c r="R1012" s="241"/>
      <c r="S1012" s="241"/>
      <c r="T1012" s="24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3" t="s">
        <v>189</v>
      </c>
      <c r="AU1012" s="243" t="s">
        <v>81</v>
      </c>
      <c r="AV1012" s="13" t="s">
        <v>81</v>
      </c>
      <c r="AW1012" s="13" t="s">
        <v>4</v>
      </c>
      <c r="AX1012" s="13" t="s">
        <v>79</v>
      </c>
      <c r="AY1012" s="243" t="s">
        <v>178</v>
      </c>
    </row>
    <row r="1013" s="2" customFormat="1" ht="24.15" customHeight="1">
      <c r="A1013" s="40"/>
      <c r="B1013" s="41"/>
      <c r="C1013" s="214" t="s">
        <v>1694</v>
      </c>
      <c r="D1013" s="214" t="s">
        <v>180</v>
      </c>
      <c r="E1013" s="215" t="s">
        <v>1695</v>
      </c>
      <c r="F1013" s="216" t="s">
        <v>1696</v>
      </c>
      <c r="G1013" s="217" t="s">
        <v>183</v>
      </c>
      <c r="H1013" s="218">
        <v>55.899999999999999</v>
      </c>
      <c r="I1013" s="219"/>
      <c r="J1013" s="220">
        <f>ROUND(I1013*H1013,2)</f>
        <v>0</v>
      </c>
      <c r="K1013" s="216" t="s">
        <v>184</v>
      </c>
      <c r="L1013" s="46"/>
      <c r="M1013" s="221" t="s">
        <v>19</v>
      </c>
      <c r="N1013" s="222" t="s">
        <v>42</v>
      </c>
      <c r="O1013" s="86"/>
      <c r="P1013" s="223">
        <f>O1013*H1013</f>
        <v>0</v>
      </c>
      <c r="Q1013" s="223">
        <v>0.012200000000000001</v>
      </c>
      <c r="R1013" s="223">
        <f>Q1013*H1013</f>
        <v>0.68198000000000003</v>
      </c>
      <c r="S1013" s="223">
        <v>0</v>
      </c>
      <c r="T1013" s="224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25" t="s">
        <v>272</v>
      </c>
      <c r="AT1013" s="225" t="s">
        <v>180</v>
      </c>
      <c r="AU1013" s="225" t="s">
        <v>81</v>
      </c>
      <c r="AY1013" s="19" t="s">
        <v>178</v>
      </c>
      <c r="BE1013" s="226">
        <f>IF(N1013="základní",J1013,0)</f>
        <v>0</v>
      </c>
      <c r="BF1013" s="226">
        <f>IF(N1013="snížená",J1013,0)</f>
        <v>0</v>
      </c>
      <c r="BG1013" s="226">
        <f>IF(N1013="zákl. přenesená",J1013,0)</f>
        <v>0</v>
      </c>
      <c r="BH1013" s="226">
        <f>IF(N1013="sníž. přenesená",J1013,0)</f>
        <v>0</v>
      </c>
      <c r="BI1013" s="226">
        <f>IF(N1013="nulová",J1013,0)</f>
        <v>0</v>
      </c>
      <c r="BJ1013" s="19" t="s">
        <v>79</v>
      </c>
      <c r="BK1013" s="226">
        <f>ROUND(I1013*H1013,2)</f>
        <v>0</v>
      </c>
      <c r="BL1013" s="19" t="s">
        <v>272</v>
      </c>
      <c r="BM1013" s="225" t="s">
        <v>1697</v>
      </c>
    </row>
    <row r="1014" s="2" customFormat="1">
      <c r="A1014" s="40"/>
      <c r="B1014" s="41"/>
      <c r="C1014" s="42"/>
      <c r="D1014" s="227" t="s">
        <v>187</v>
      </c>
      <c r="E1014" s="42"/>
      <c r="F1014" s="228" t="s">
        <v>1698</v>
      </c>
      <c r="G1014" s="42"/>
      <c r="H1014" s="42"/>
      <c r="I1014" s="229"/>
      <c r="J1014" s="42"/>
      <c r="K1014" s="42"/>
      <c r="L1014" s="46"/>
      <c r="M1014" s="230"/>
      <c r="N1014" s="231"/>
      <c r="O1014" s="86"/>
      <c r="P1014" s="86"/>
      <c r="Q1014" s="86"/>
      <c r="R1014" s="86"/>
      <c r="S1014" s="86"/>
      <c r="T1014" s="87"/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T1014" s="19" t="s">
        <v>187</v>
      </c>
      <c r="AU1014" s="19" t="s">
        <v>81</v>
      </c>
    </row>
    <row r="1015" s="13" customFormat="1">
      <c r="A1015" s="13"/>
      <c r="B1015" s="232"/>
      <c r="C1015" s="233"/>
      <c r="D1015" s="234" t="s">
        <v>189</v>
      </c>
      <c r="E1015" s="235" t="s">
        <v>19</v>
      </c>
      <c r="F1015" s="236" t="s">
        <v>1699</v>
      </c>
      <c r="G1015" s="233"/>
      <c r="H1015" s="237">
        <v>55.899999999999999</v>
      </c>
      <c r="I1015" s="238"/>
      <c r="J1015" s="233"/>
      <c r="K1015" s="233"/>
      <c r="L1015" s="239"/>
      <c r="M1015" s="240"/>
      <c r="N1015" s="241"/>
      <c r="O1015" s="241"/>
      <c r="P1015" s="241"/>
      <c r="Q1015" s="241"/>
      <c r="R1015" s="241"/>
      <c r="S1015" s="241"/>
      <c r="T1015" s="24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3" t="s">
        <v>189</v>
      </c>
      <c r="AU1015" s="243" t="s">
        <v>81</v>
      </c>
      <c r="AV1015" s="13" t="s">
        <v>81</v>
      </c>
      <c r="AW1015" s="13" t="s">
        <v>33</v>
      </c>
      <c r="AX1015" s="13" t="s">
        <v>79</v>
      </c>
      <c r="AY1015" s="243" t="s">
        <v>178</v>
      </c>
    </row>
    <row r="1016" s="2" customFormat="1" ht="24.15" customHeight="1">
      <c r="A1016" s="40"/>
      <c r="B1016" s="41"/>
      <c r="C1016" s="214" t="s">
        <v>1700</v>
      </c>
      <c r="D1016" s="214" t="s">
        <v>180</v>
      </c>
      <c r="E1016" s="215" t="s">
        <v>1701</v>
      </c>
      <c r="F1016" s="216" t="s">
        <v>1702</v>
      </c>
      <c r="G1016" s="217" t="s">
        <v>183</v>
      </c>
      <c r="H1016" s="218">
        <v>20.329999999999998</v>
      </c>
      <c r="I1016" s="219"/>
      <c r="J1016" s="220">
        <f>ROUND(I1016*H1016,2)</f>
        <v>0</v>
      </c>
      <c r="K1016" s="216" t="s">
        <v>184</v>
      </c>
      <c r="L1016" s="46"/>
      <c r="M1016" s="221" t="s">
        <v>19</v>
      </c>
      <c r="N1016" s="222" t="s">
        <v>42</v>
      </c>
      <c r="O1016" s="86"/>
      <c r="P1016" s="223">
        <f>O1016*H1016</f>
        <v>0</v>
      </c>
      <c r="Q1016" s="223">
        <v>0.012590000000000001</v>
      </c>
      <c r="R1016" s="223">
        <f>Q1016*H1016</f>
        <v>0.25595469999999998</v>
      </c>
      <c r="S1016" s="223">
        <v>0</v>
      </c>
      <c r="T1016" s="224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25" t="s">
        <v>272</v>
      </c>
      <c r="AT1016" s="225" t="s">
        <v>180</v>
      </c>
      <c r="AU1016" s="225" t="s">
        <v>81</v>
      </c>
      <c r="AY1016" s="19" t="s">
        <v>178</v>
      </c>
      <c r="BE1016" s="226">
        <f>IF(N1016="základní",J1016,0)</f>
        <v>0</v>
      </c>
      <c r="BF1016" s="226">
        <f>IF(N1016="snížená",J1016,0)</f>
        <v>0</v>
      </c>
      <c r="BG1016" s="226">
        <f>IF(N1016="zákl. přenesená",J1016,0)</f>
        <v>0</v>
      </c>
      <c r="BH1016" s="226">
        <f>IF(N1016="sníž. přenesená",J1016,0)</f>
        <v>0</v>
      </c>
      <c r="BI1016" s="226">
        <f>IF(N1016="nulová",J1016,0)</f>
        <v>0</v>
      </c>
      <c r="BJ1016" s="19" t="s">
        <v>79</v>
      </c>
      <c r="BK1016" s="226">
        <f>ROUND(I1016*H1016,2)</f>
        <v>0</v>
      </c>
      <c r="BL1016" s="19" t="s">
        <v>272</v>
      </c>
      <c r="BM1016" s="225" t="s">
        <v>1703</v>
      </c>
    </row>
    <row r="1017" s="2" customFormat="1">
      <c r="A1017" s="40"/>
      <c r="B1017" s="41"/>
      <c r="C1017" s="42"/>
      <c r="D1017" s="227" t="s">
        <v>187</v>
      </c>
      <c r="E1017" s="42"/>
      <c r="F1017" s="228" t="s">
        <v>1704</v>
      </c>
      <c r="G1017" s="42"/>
      <c r="H1017" s="42"/>
      <c r="I1017" s="229"/>
      <c r="J1017" s="42"/>
      <c r="K1017" s="42"/>
      <c r="L1017" s="46"/>
      <c r="M1017" s="230"/>
      <c r="N1017" s="231"/>
      <c r="O1017" s="86"/>
      <c r="P1017" s="86"/>
      <c r="Q1017" s="86"/>
      <c r="R1017" s="86"/>
      <c r="S1017" s="86"/>
      <c r="T1017" s="87"/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T1017" s="19" t="s">
        <v>187</v>
      </c>
      <c r="AU1017" s="19" t="s">
        <v>81</v>
      </c>
    </row>
    <row r="1018" s="13" customFormat="1">
      <c r="A1018" s="13"/>
      <c r="B1018" s="232"/>
      <c r="C1018" s="233"/>
      <c r="D1018" s="234" t="s">
        <v>189</v>
      </c>
      <c r="E1018" s="235" t="s">
        <v>19</v>
      </c>
      <c r="F1018" s="236" t="s">
        <v>1705</v>
      </c>
      <c r="G1018" s="233"/>
      <c r="H1018" s="237">
        <v>20.329999999999998</v>
      </c>
      <c r="I1018" s="238"/>
      <c r="J1018" s="233"/>
      <c r="K1018" s="233"/>
      <c r="L1018" s="239"/>
      <c r="M1018" s="240"/>
      <c r="N1018" s="241"/>
      <c r="O1018" s="241"/>
      <c r="P1018" s="241"/>
      <c r="Q1018" s="241"/>
      <c r="R1018" s="241"/>
      <c r="S1018" s="241"/>
      <c r="T1018" s="242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3" t="s">
        <v>189</v>
      </c>
      <c r="AU1018" s="243" t="s">
        <v>81</v>
      </c>
      <c r="AV1018" s="13" t="s">
        <v>81</v>
      </c>
      <c r="AW1018" s="13" t="s">
        <v>33</v>
      </c>
      <c r="AX1018" s="13" t="s">
        <v>79</v>
      </c>
      <c r="AY1018" s="243" t="s">
        <v>178</v>
      </c>
    </row>
    <row r="1019" s="2" customFormat="1" ht="24.15" customHeight="1">
      <c r="A1019" s="40"/>
      <c r="B1019" s="41"/>
      <c r="C1019" s="214" t="s">
        <v>1706</v>
      </c>
      <c r="D1019" s="214" t="s">
        <v>180</v>
      </c>
      <c r="E1019" s="215" t="s">
        <v>1707</v>
      </c>
      <c r="F1019" s="216" t="s">
        <v>1708</v>
      </c>
      <c r="G1019" s="217" t="s">
        <v>183</v>
      </c>
      <c r="H1019" s="218">
        <v>76.230000000000004</v>
      </c>
      <c r="I1019" s="219"/>
      <c r="J1019" s="220">
        <f>ROUND(I1019*H1019,2)</f>
        <v>0</v>
      </c>
      <c r="K1019" s="216" t="s">
        <v>184</v>
      </c>
      <c r="L1019" s="46"/>
      <c r="M1019" s="221" t="s">
        <v>19</v>
      </c>
      <c r="N1019" s="222" t="s">
        <v>42</v>
      </c>
      <c r="O1019" s="86"/>
      <c r="P1019" s="223">
        <f>O1019*H1019</f>
        <v>0</v>
      </c>
      <c r="Q1019" s="223">
        <v>0.00010000000000000001</v>
      </c>
      <c r="R1019" s="223">
        <f>Q1019*H1019</f>
        <v>0.0076230000000000004</v>
      </c>
      <c r="S1019" s="223">
        <v>0</v>
      </c>
      <c r="T1019" s="224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25" t="s">
        <v>272</v>
      </c>
      <c r="AT1019" s="225" t="s">
        <v>180</v>
      </c>
      <c r="AU1019" s="225" t="s">
        <v>81</v>
      </c>
      <c r="AY1019" s="19" t="s">
        <v>178</v>
      </c>
      <c r="BE1019" s="226">
        <f>IF(N1019="základní",J1019,0)</f>
        <v>0</v>
      </c>
      <c r="BF1019" s="226">
        <f>IF(N1019="snížená",J1019,0)</f>
        <v>0</v>
      </c>
      <c r="BG1019" s="226">
        <f>IF(N1019="zákl. přenesená",J1019,0)</f>
        <v>0</v>
      </c>
      <c r="BH1019" s="226">
        <f>IF(N1019="sníž. přenesená",J1019,0)</f>
        <v>0</v>
      </c>
      <c r="BI1019" s="226">
        <f>IF(N1019="nulová",J1019,0)</f>
        <v>0</v>
      </c>
      <c r="BJ1019" s="19" t="s">
        <v>79</v>
      </c>
      <c r="BK1019" s="226">
        <f>ROUND(I1019*H1019,2)</f>
        <v>0</v>
      </c>
      <c r="BL1019" s="19" t="s">
        <v>272</v>
      </c>
      <c r="BM1019" s="225" t="s">
        <v>1709</v>
      </c>
    </row>
    <row r="1020" s="2" customFormat="1">
      <c r="A1020" s="40"/>
      <c r="B1020" s="41"/>
      <c r="C1020" s="42"/>
      <c r="D1020" s="227" t="s">
        <v>187</v>
      </c>
      <c r="E1020" s="42"/>
      <c r="F1020" s="228" t="s">
        <v>1710</v>
      </c>
      <c r="G1020" s="42"/>
      <c r="H1020" s="42"/>
      <c r="I1020" s="229"/>
      <c r="J1020" s="42"/>
      <c r="K1020" s="42"/>
      <c r="L1020" s="46"/>
      <c r="M1020" s="230"/>
      <c r="N1020" s="231"/>
      <c r="O1020" s="86"/>
      <c r="P1020" s="86"/>
      <c r="Q1020" s="86"/>
      <c r="R1020" s="86"/>
      <c r="S1020" s="86"/>
      <c r="T1020" s="87"/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T1020" s="19" t="s">
        <v>187</v>
      </c>
      <c r="AU1020" s="19" t="s">
        <v>81</v>
      </c>
    </row>
    <row r="1021" s="13" customFormat="1">
      <c r="A1021" s="13"/>
      <c r="B1021" s="232"/>
      <c r="C1021" s="233"/>
      <c r="D1021" s="234" t="s">
        <v>189</v>
      </c>
      <c r="E1021" s="235" t="s">
        <v>19</v>
      </c>
      <c r="F1021" s="236" t="s">
        <v>1711</v>
      </c>
      <c r="G1021" s="233"/>
      <c r="H1021" s="237">
        <v>76.230000000000004</v>
      </c>
      <c r="I1021" s="238"/>
      <c r="J1021" s="233"/>
      <c r="K1021" s="233"/>
      <c r="L1021" s="239"/>
      <c r="M1021" s="240"/>
      <c r="N1021" s="241"/>
      <c r="O1021" s="241"/>
      <c r="P1021" s="241"/>
      <c r="Q1021" s="241"/>
      <c r="R1021" s="241"/>
      <c r="S1021" s="241"/>
      <c r="T1021" s="242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3" t="s">
        <v>189</v>
      </c>
      <c r="AU1021" s="243" t="s">
        <v>81</v>
      </c>
      <c r="AV1021" s="13" t="s">
        <v>81</v>
      </c>
      <c r="AW1021" s="13" t="s">
        <v>33</v>
      </c>
      <c r="AX1021" s="13" t="s">
        <v>79</v>
      </c>
      <c r="AY1021" s="243" t="s">
        <v>178</v>
      </c>
    </row>
    <row r="1022" s="2" customFormat="1" ht="24.15" customHeight="1">
      <c r="A1022" s="40"/>
      <c r="B1022" s="41"/>
      <c r="C1022" s="214" t="s">
        <v>1712</v>
      </c>
      <c r="D1022" s="214" t="s">
        <v>180</v>
      </c>
      <c r="E1022" s="215" t="s">
        <v>1713</v>
      </c>
      <c r="F1022" s="216" t="s">
        <v>1714</v>
      </c>
      <c r="G1022" s="217" t="s">
        <v>183</v>
      </c>
      <c r="H1022" s="218">
        <v>76.230000000000004</v>
      </c>
      <c r="I1022" s="219"/>
      <c r="J1022" s="220">
        <f>ROUND(I1022*H1022,2)</f>
        <v>0</v>
      </c>
      <c r="K1022" s="216" t="s">
        <v>184</v>
      </c>
      <c r="L1022" s="46"/>
      <c r="M1022" s="221" t="s">
        <v>19</v>
      </c>
      <c r="N1022" s="222" t="s">
        <v>42</v>
      </c>
      <c r="O1022" s="86"/>
      <c r="P1022" s="223">
        <f>O1022*H1022</f>
        <v>0</v>
      </c>
      <c r="Q1022" s="223">
        <v>0</v>
      </c>
      <c r="R1022" s="223">
        <f>Q1022*H1022</f>
        <v>0</v>
      </c>
      <c r="S1022" s="223">
        <v>0</v>
      </c>
      <c r="T1022" s="224">
        <f>S1022*H1022</f>
        <v>0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25" t="s">
        <v>272</v>
      </c>
      <c r="AT1022" s="225" t="s">
        <v>180</v>
      </c>
      <c r="AU1022" s="225" t="s">
        <v>81</v>
      </c>
      <c r="AY1022" s="19" t="s">
        <v>178</v>
      </c>
      <c r="BE1022" s="226">
        <f>IF(N1022="základní",J1022,0)</f>
        <v>0</v>
      </c>
      <c r="BF1022" s="226">
        <f>IF(N1022="snížená",J1022,0)</f>
        <v>0</v>
      </c>
      <c r="BG1022" s="226">
        <f>IF(N1022="zákl. přenesená",J1022,0)</f>
        <v>0</v>
      </c>
      <c r="BH1022" s="226">
        <f>IF(N1022="sníž. přenesená",J1022,0)</f>
        <v>0</v>
      </c>
      <c r="BI1022" s="226">
        <f>IF(N1022="nulová",J1022,0)</f>
        <v>0</v>
      </c>
      <c r="BJ1022" s="19" t="s">
        <v>79</v>
      </c>
      <c r="BK1022" s="226">
        <f>ROUND(I1022*H1022,2)</f>
        <v>0</v>
      </c>
      <c r="BL1022" s="19" t="s">
        <v>272</v>
      </c>
      <c r="BM1022" s="225" t="s">
        <v>1715</v>
      </c>
    </row>
    <row r="1023" s="2" customFormat="1">
      <c r="A1023" s="40"/>
      <c r="B1023" s="41"/>
      <c r="C1023" s="42"/>
      <c r="D1023" s="227" t="s">
        <v>187</v>
      </c>
      <c r="E1023" s="42"/>
      <c r="F1023" s="228" t="s">
        <v>1716</v>
      </c>
      <c r="G1023" s="42"/>
      <c r="H1023" s="42"/>
      <c r="I1023" s="229"/>
      <c r="J1023" s="42"/>
      <c r="K1023" s="42"/>
      <c r="L1023" s="46"/>
      <c r="M1023" s="230"/>
      <c r="N1023" s="231"/>
      <c r="O1023" s="86"/>
      <c r="P1023" s="86"/>
      <c r="Q1023" s="86"/>
      <c r="R1023" s="86"/>
      <c r="S1023" s="86"/>
      <c r="T1023" s="87"/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T1023" s="19" t="s">
        <v>187</v>
      </c>
      <c r="AU1023" s="19" t="s">
        <v>81</v>
      </c>
    </row>
    <row r="1024" s="13" customFormat="1">
      <c r="A1024" s="13"/>
      <c r="B1024" s="232"/>
      <c r="C1024" s="233"/>
      <c r="D1024" s="234" t="s">
        <v>189</v>
      </c>
      <c r="E1024" s="235" t="s">
        <v>19</v>
      </c>
      <c r="F1024" s="236" t="s">
        <v>1711</v>
      </c>
      <c r="G1024" s="233"/>
      <c r="H1024" s="237">
        <v>76.230000000000004</v>
      </c>
      <c r="I1024" s="238"/>
      <c r="J1024" s="233"/>
      <c r="K1024" s="233"/>
      <c r="L1024" s="239"/>
      <c r="M1024" s="240"/>
      <c r="N1024" s="241"/>
      <c r="O1024" s="241"/>
      <c r="P1024" s="241"/>
      <c r="Q1024" s="241"/>
      <c r="R1024" s="241"/>
      <c r="S1024" s="241"/>
      <c r="T1024" s="242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3" t="s">
        <v>189</v>
      </c>
      <c r="AU1024" s="243" t="s">
        <v>81</v>
      </c>
      <c r="AV1024" s="13" t="s">
        <v>81</v>
      </c>
      <c r="AW1024" s="13" t="s">
        <v>33</v>
      </c>
      <c r="AX1024" s="13" t="s">
        <v>79</v>
      </c>
      <c r="AY1024" s="243" t="s">
        <v>178</v>
      </c>
    </row>
    <row r="1025" s="2" customFormat="1" ht="16.5" customHeight="1">
      <c r="A1025" s="40"/>
      <c r="B1025" s="41"/>
      <c r="C1025" s="265" t="s">
        <v>1717</v>
      </c>
      <c r="D1025" s="265" t="s">
        <v>430</v>
      </c>
      <c r="E1025" s="266" t="s">
        <v>1480</v>
      </c>
      <c r="F1025" s="267" t="s">
        <v>1481</v>
      </c>
      <c r="G1025" s="268" t="s">
        <v>183</v>
      </c>
      <c r="H1025" s="269">
        <v>77.754999999999995</v>
      </c>
      <c r="I1025" s="270"/>
      <c r="J1025" s="271">
        <f>ROUND(I1025*H1025,2)</f>
        <v>0</v>
      </c>
      <c r="K1025" s="267" t="s">
        <v>184</v>
      </c>
      <c r="L1025" s="272"/>
      <c r="M1025" s="273" t="s">
        <v>19</v>
      </c>
      <c r="N1025" s="274" t="s">
        <v>42</v>
      </c>
      <c r="O1025" s="86"/>
      <c r="P1025" s="223">
        <f>O1025*H1025</f>
        <v>0</v>
      </c>
      <c r="Q1025" s="223">
        <v>0.0035000000000000001</v>
      </c>
      <c r="R1025" s="223">
        <f>Q1025*H1025</f>
        <v>0.27214250000000001</v>
      </c>
      <c r="S1025" s="223">
        <v>0</v>
      </c>
      <c r="T1025" s="224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25" t="s">
        <v>367</v>
      </c>
      <c r="AT1025" s="225" t="s">
        <v>430</v>
      </c>
      <c r="AU1025" s="225" t="s">
        <v>81</v>
      </c>
      <c r="AY1025" s="19" t="s">
        <v>178</v>
      </c>
      <c r="BE1025" s="226">
        <f>IF(N1025="základní",J1025,0)</f>
        <v>0</v>
      </c>
      <c r="BF1025" s="226">
        <f>IF(N1025="snížená",J1025,0)</f>
        <v>0</v>
      </c>
      <c r="BG1025" s="226">
        <f>IF(N1025="zákl. přenesená",J1025,0)</f>
        <v>0</v>
      </c>
      <c r="BH1025" s="226">
        <f>IF(N1025="sníž. přenesená",J1025,0)</f>
        <v>0</v>
      </c>
      <c r="BI1025" s="226">
        <f>IF(N1025="nulová",J1025,0)</f>
        <v>0</v>
      </c>
      <c r="BJ1025" s="19" t="s">
        <v>79</v>
      </c>
      <c r="BK1025" s="226">
        <f>ROUND(I1025*H1025,2)</f>
        <v>0</v>
      </c>
      <c r="BL1025" s="19" t="s">
        <v>272</v>
      </c>
      <c r="BM1025" s="225" t="s">
        <v>1718</v>
      </c>
    </row>
    <row r="1026" s="13" customFormat="1">
      <c r="A1026" s="13"/>
      <c r="B1026" s="232"/>
      <c r="C1026" s="233"/>
      <c r="D1026" s="234" t="s">
        <v>189</v>
      </c>
      <c r="E1026" s="233"/>
      <c r="F1026" s="236" t="s">
        <v>1719</v>
      </c>
      <c r="G1026" s="233"/>
      <c r="H1026" s="237">
        <v>77.754999999999995</v>
      </c>
      <c r="I1026" s="238"/>
      <c r="J1026" s="233"/>
      <c r="K1026" s="233"/>
      <c r="L1026" s="239"/>
      <c r="M1026" s="240"/>
      <c r="N1026" s="241"/>
      <c r="O1026" s="241"/>
      <c r="P1026" s="241"/>
      <c r="Q1026" s="241"/>
      <c r="R1026" s="241"/>
      <c r="S1026" s="241"/>
      <c r="T1026" s="24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3" t="s">
        <v>189</v>
      </c>
      <c r="AU1026" s="243" t="s">
        <v>81</v>
      </c>
      <c r="AV1026" s="13" t="s">
        <v>81</v>
      </c>
      <c r="AW1026" s="13" t="s">
        <v>4</v>
      </c>
      <c r="AX1026" s="13" t="s">
        <v>79</v>
      </c>
      <c r="AY1026" s="243" t="s">
        <v>178</v>
      </c>
    </row>
    <row r="1027" s="2" customFormat="1" ht="24.15" customHeight="1">
      <c r="A1027" s="40"/>
      <c r="B1027" s="41"/>
      <c r="C1027" s="214" t="s">
        <v>1720</v>
      </c>
      <c r="D1027" s="214" t="s">
        <v>180</v>
      </c>
      <c r="E1027" s="215" t="s">
        <v>1721</v>
      </c>
      <c r="F1027" s="216" t="s">
        <v>1722</v>
      </c>
      <c r="G1027" s="217" t="s">
        <v>1333</v>
      </c>
      <c r="H1027" s="275"/>
      <c r="I1027" s="219"/>
      <c r="J1027" s="220">
        <f>ROUND(I1027*H1027,2)</f>
        <v>0</v>
      </c>
      <c r="K1027" s="216" t="s">
        <v>184</v>
      </c>
      <c r="L1027" s="46"/>
      <c r="M1027" s="221" t="s">
        <v>19</v>
      </c>
      <c r="N1027" s="222" t="s">
        <v>42</v>
      </c>
      <c r="O1027" s="86"/>
      <c r="P1027" s="223">
        <f>O1027*H1027</f>
        <v>0</v>
      </c>
      <c r="Q1027" s="223">
        <v>0</v>
      </c>
      <c r="R1027" s="223">
        <f>Q1027*H1027</f>
        <v>0</v>
      </c>
      <c r="S1027" s="223">
        <v>0</v>
      </c>
      <c r="T1027" s="224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25" t="s">
        <v>272</v>
      </c>
      <c r="AT1027" s="225" t="s">
        <v>180</v>
      </c>
      <c r="AU1027" s="225" t="s">
        <v>81</v>
      </c>
      <c r="AY1027" s="19" t="s">
        <v>178</v>
      </c>
      <c r="BE1027" s="226">
        <f>IF(N1027="základní",J1027,0)</f>
        <v>0</v>
      </c>
      <c r="BF1027" s="226">
        <f>IF(N1027="snížená",J1027,0)</f>
        <v>0</v>
      </c>
      <c r="BG1027" s="226">
        <f>IF(N1027="zákl. přenesená",J1027,0)</f>
        <v>0</v>
      </c>
      <c r="BH1027" s="226">
        <f>IF(N1027="sníž. přenesená",J1027,0)</f>
        <v>0</v>
      </c>
      <c r="BI1027" s="226">
        <f>IF(N1027="nulová",J1027,0)</f>
        <v>0</v>
      </c>
      <c r="BJ1027" s="19" t="s">
        <v>79</v>
      </c>
      <c r="BK1027" s="226">
        <f>ROUND(I1027*H1027,2)</f>
        <v>0</v>
      </c>
      <c r="BL1027" s="19" t="s">
        <v>272</v>
      </c>
      <c r="BM1027" s="225" t="s">
        <v>1723</v>
      </c>
    </row>
    <row r="1028" s="2" customFormat="1">
      <c r="A1028" s="40"/>
      <c r="B1028" s="41"/>
      <c r="C1028" s="42"/>
      <c r="D1028" s="227" t="s">
        <v>187</v>
      </c>
      <c r="E1028" s="42"/>
      <c r="F1028" s="228" t="s">
        <v>1724</v>
      </c>
      <c r="G1028" s="42"/>
      <c r="H1028" s="42"/>
      <c r="I1028" s="229"/>
      <c r="J1028" s="42"/>
      <c r="K1028" s="42"/>
      <c r="L1028" s="46"/>
      <c r="M1028" s="230"/>
      <c r="N1028" s="231"/>
      <c r="O1028" s="86"/>
      <c r="P1028" s="86"/>
      <c r="Q1028" s="86"/>
      <c r="R1028" s="86"/>
      <c r="S1028" s="86"/>
      <c r="T1028" s="87"/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T1028" s="19" t="s">
        <v>187</v>
      </c>
      <c r="AU1028" s="19" t="s">
        <v>81</v>
      </c>
    </row>
    <row r="1029" s="12" customFormat="1" ht="22.8" customHeight="1">
      <c r="A1029" s="12"/>
      <c r="B1029" s="198"/>
      <c r="C1029" s="199"/>
      <c r="D1029" s="200" t="s">
        <v>70</v>
      </c>
      <c r="E1029" s="212" t="s">
        <v>1725</v>
      </c>
      <c r="F1029" s="212" t="s">
        <v>1726</v>
      </c>
      <c r="G1029" s="199"/>
      <c r="H1029" s="199"/>
      <c r="I1029" s="202"/>
      <c r="J1029" s="213">
        <f>BK1029</f>
        <v>0</v>
      </c>
      <c r="K1029" s="199"/>
      <c r="L1029" s="204"/>
      <c r="M1029" s="205"/>
      <c r="N1029" s="206"/>
      <c r="O1029" s="206"/>
      <c r="P1029" s="207">
        <f>SUM(P1030:P1046)</f>
        <v>0</v>
      </c>
      <c r="Q1029" s="206"/>
      <c r="R1029" s="207">
        <f>SUM(R1030:R1046)</f>
        <v>0.18836049999999999</v>
      </c>
      <c r="S1029" s="206"/>
      <c r="T1029" s="208">
        <f>SUM(T1030:T1046)</f>
        <v>0</v>
      </c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R1029" s="209" t="s">
        <v>81</v>
      </c>
      <c r="AT1029" s="210" t="s">
        <v>70</v>
      </c>
      <c r="AU1029" s="210" t="s">
        <v>79</v>
      </c>
      <c r="AY1029" s="209" t="s">
        <v>178</v>
      </c>
      <c r="BK1029" s="211">
        <f>SUM(BK1030:BK1046)</f>
        <v>0</v>
      </c>
    </row>
    <row r="1030" s="2" customFormat="1" ht="16.5" customHeight="1">
      <c r="A1030" s="40"/>
      <c r="B1030" s="41"/>
      <c r="C1030" s="214" t="s">
        <v>1727</v>
      </c>
      <c r="D1030" s="214" t="s">
        <v>180</v>
      </c>
      <c r="E1030" s="215" t="s">
        <v>1728</v>
      </c>
      <c r="F1030" s="216" t="s">
        <v>1729</v>
      </c>
      <c r="G1030" s="217" t="s">
        <v>275</v>
      </c>
      <c r="H1030" s="218">
        <v>11.75</v>
      </c>
      <c r="I1030" s="219"/>
      <c r="J1030" s="220">
        <f>ROUND(I1030*H1030,2)</f>
        <v>0</v>
      </c>
      <c r="K1030" s="216" t="s">
        <v>184</v>
      </c>
      <c r="L1030" s="46"/>
      <c r="M1030" s="221" t="s">
        <v>19</v>
      </c>
      <c r="N1030" s="222" t="s">
        <v>42</v>
      </c>
      <c r="O1030" s="86"/>
      <c r="P1030" s="223">
        <f>O1030*H1030</f>
        <v>0</v>
      </c>
      <c r="Q1030" s="223">
        <v>0.00087000000000000001</v>
      </c>
      <c r="R1030" s="223">
        <f>Q1030*H1030</f>
        <v>0.010222500000000001</v>
      </c>
      <c r="S1030" s="223">
        <v>0</v>
      </c>
      <c r="T1030" s="224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25" t="s">
        <v>272</v>
      </c>
      <c r="AT1030" s="225" t="s">
        <v>180</v>
      </c>
      <c r="AU1030" s="225" t="s">
        <v>81</v>
      </c>
      <c r="AY1030" s="19" t="s">
        <v>178</v>
      </c>
      <c r="BE1030" s="226">
        <f>IF(N1030="základní",J1030,0)</f>
        <v>0</v>
      </c>
      <c r="BF1030" s="226">
        <f>IF(N1030="snížená",J1030,0)</f>
        <v>0</v>
      </c>
      <c r="BG1030" s="226">
        <f>IF(N1030="zákl. přenesená",J1030,0)</f>
        <v>0</v>
      </c>
      <c r="BH1030" s="226">
        <f>IF(N1030="sníž. přenesená",J1030,0)</f>
        <v>0</v>
      </c>
      <c r="BI1030" s="226">
        <f>IF(N1030="nulová",J1030,0)</f>
        <v>0</v>
      </c>
      <c r="BJ1030" s="19" t="s">
        <v>79</v>
      </c>
      <c r="BK1030" s="226">
        <f>ROUND(I1030*H1030,2)</f>
        <v>0</v>
      </c>
      <c r="BL1030" s="19" t="s">
        <v>272</v>
      </c>
      <c r="BM1030" s="225" t="s">
        <v>1730</v>
      </c>
    </row>
    <row r="1031" s="2" customFormat="1">
      <c r="A1031" s="40"/>
      <c r="B1031" s="41"/>
      <c r="C1031" s="42"/>
      <c r="D1031" s="227" t="s">
        <v>187</v>
      </c>
      <c r="E1031" s="42"/>
      <c r="F1031" s="228" t="s">
        <v>1731</v>
      </c>
      <c r="G1031" s="42"/>
      <c r="H1031" s="42"/>
      <c r="I1031" s="229"/>
      <c r="J1031" s="42"/>
      <c r="K1031" s="42"/>
      <c r="L1031" s="46"/>
      <c r="M1031" s="230"/>
      <c r="N1031" s="231"/>
      <c r="O1031" s="86"/>
      <c r="P1031" s="86"/>
      <c r="Q1031" s="86"/>
      <c r="R1031" s="86"/>
      <c r="S1031" s="86"/>
      <c r="T1031" s="87"/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T1031" s="19" t="s">
        <v>187</v>
      </c>
      <c r="AU1031" s="19" t="s">
        <v>81</v>
      </c>
    </row>
    <row r="1032" s="13" customFormat="1">
      <c r="A1032" s="13"/>
      <c r="B1032" s="232"/>
      <c r="C1032" s="233"/>
      <c r="D1032" s="234" t="s">
        <v>189</v>
      </c>
      <c r="E1032" s="235" t="s">
        <v>19</v>
      </c>
      <c r="F1032" s="236" t="s">
        <v>934</v>
      </c>
      <c r="G1032" s="233"/>
      <c r="H1032" s="237">
        <v>10.5</v>
      </c>
      <c r="I1032" s="238"/>
      <c r="J1032" s="233"/>
      <c r="K1032" s="233"/>
      <c r="L1032" s="239"/>
      <c r="M1032" s="240"/>
      <c r="N1032" s="241"/>
      <c r="O1032" s="241"/>
      <c r="P1032" s="241"/>
      <c r="Q1032" s="241"/>
      <c r="R1032" s="241"/>
      <c r="S1032" s="241"/>
      <c r="T1032" s="24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3" t="s">
        <v>189</v>
      </c>
      <c r="AU1032" s="243" t="s">
        <v>81</v>
      </c>
      <c r="AV1032" s="13" t="s">
        <v>81</v>
      </c>
      <c r="AW1032" s="13" t="s">
        <v>33</v>
      </c>
      <c r="AX1032" s="13" t="s">
        <v>71</v>
      </c>
      <c r="AY1032" s="243" t="s">
        <v>178</v>
      </c>
    </row>
    <row r="1033" s="13" customFormat="1">
      <c r="A1033" s="13"/>
      <c r="B1033" s="232"/>
      <c r="C1033" s="233"/>
      <c r="D1033" s="234" t="s">
        <v>189</v>
      </c>
      <c r="E1033" s="235" t="s">
        <v>19</v>
      </c>
      <c r="F1033" s="236" t="s">
        <v>935</v>
      </c>
      <c r="G1033" s="233"/>
      <c r="H1033" s="237">
        <v>1.25</v>
      </c>
      <c r="I1033" s="238"/>
      <c r="J1033" s="233"/>
      <c r="K1033" s="233"/>
      <c r="L1033" s="239"/>
      <c r="M1033" s="240"/>
      <c r="N1033" s="241"/>
      <c r="O1033" s="241"/>
      <c r="P1033" s="241"/>
      <c r="Q1033" s="241"/>
      <c r="R1033" s="241"/>
      <c r="S1033" s="241"/>
      <c r="T1033" s="242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3" t="s">
        <v>189</v>
      </c>
      <c r="AU1033" s="243" t="s">
        <v>81</v>
      </c>
      <c r="AV1033" s="13" t="s">
        <v>81</v>
      </c>
      <c r="AW1033" s="13" t="s">
        <v>33</v>
      </c>
      <c r="AX1033" s="13" t="s">
        <v>71</v>
      </c>
      <c r="AY1033" s="243" t="s">
        <v>178</v>
      </c>
    </row>
    <row r="1034" s="14" customFormat="1">
      <c r="A1034" s="14"/>
      <c r="B1034" s="244"/>
      <c r="C1034" s="245"/>
      <c r="D1034" s="234" t="s">
        <v>189</v>
      </c>
      <c r="E1034" s="246" t="s">
        <v>19</v>
      </c>
      <c r="F1034" s="247" t="s">
        <v>214</v>
      </c>
      <c r="G1034" s="245"/>
      <c r="H1034" s="248">
        <v>11.75</v>
      </c>
      <c r="I1034" s="249"/>
      <c r="J1034" s="245"/>
      <c r="K1034" s="245"/>
      <c r="L1034" s="250"/>
      <c r="M1034" s="251"/>
      <c r="N1034" s="252"/>
      <c r="O1034" s="252"/>
      <c r="P1034" s="252"/>
      <c r="Q1034" s="252"/>
      <c r="R1034" s="252"/>
      <c r="S1034" s="252"/>
      <c r="T1034" s="253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4" t="s">
        <v>189</v>
      </c>
      <c r="AU1034" s="254" t="s">
        <v>81</v>
      </c>
      <c r="AV1034" s="14" t="s">
        <v>185</v>
      </c>
      <c r="AW1034" s="14" t="s">
        <v>33</v>
      </c>
      <c r="AX1034" s="14" t="s">
        <v>79</v>
      </c>
      <c r="AY1034" s="254" t="s">
        <v>178</v>
      </c>
    </row>
    <row r="1035" s="2" customFormat="1" ht="16.5" customHeight="1">
      <c r="A1035" s="40"/>
      <c r="B1035" s="41"/>
      <c r="C1035" s="214" t="s">
        <v>1732</v>
      </c>
      <c r="D1035" s="214" t="s">
        <v>180</v>
      </c>
      <c r="E1035" s="215" t="s">
        <v>1733</v>
      </c>
      <c r="F1035" s="216" t="s">
        <v>1734</v>
      </c>
      <c r="G1035" s="217" t="s">
        <v>275</v>
      </c>
      <c r="H1035" s="218">
        <v>21</v>
      </c>
      <c r="I1035" s="219"/>
      <c r="J1035" s="220">
        <f>ROUND(I1035*H1035,2)</f>
        <v>0</v>
      </c>
      <c r="K1035" s="216" t="s">
        <v>184</v>
      </c>
      <c r="L1035" s="46"/>
      <c r="M1035" s="221" t="s">
        <v>19</v>
      </c>
      <c r="N1035" s="222" t="s">
        <v>42</v>
      </c>
      <c r="O1035" s="86"/>
      <c r="P1035" s="223">
        <f>O1035*H1035</f>
        <v>0</v>
      </c>
      <c r="Q1035" s="223">
        <v>0.0017099999999999999</v>
      </c>
      <c r="R1035" s="223">
        <f>Q1035*H1035</f>
        <v>0.035909999999999997</v>
      </c>
      <c r="S1035" s="223">
        <v>0</v>
      </c>
      <c r="T1035" s="224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25" t="s">
        <v>272</v>
      </c>
      <c r="AT1035" s="225" t="s">
        <v>180</v>
      </c>
      <c r="AU1035" s="225" t="s">
        <v>81</v>
      </c>
      <c r="AY1035" s="19" t="s">
        <v>178</v>
      </c>
      <c r="BE1035" s="226">
        <f>IF(N1035="základní",J1035,0)</f>
        <v>0</v>
      </c>
      <c r="BF1035" s="226">
        <f>IF(N1035="snížená",J1035,0)</f>
        <v>0</v>
      </c>
      <c r="BG1035" s="226">
        <f>IF(N1035="zákl. přenesená",J1035,0)</f>
        <v>0</v>
      </c>
      <c r="BH1035" s="226">
        <f>IF(N1035="sníž. přenesená",J1035,0)</f>
        <v>0</v>
      </c>
      <c r="BI1035" s="226">
        <f>IF(N1035="nulová",J1035,0)</f>
        <v>0</v>
      </c>
      <c r="BJ1035" s="19" t="s">
        <v>79</v>
      </c>
      <c r="BK1035" s="226">
        <f>ROUND(I1035*H1035,2)</f>
        <v>0</v>
      </c>
      <c r="BL1035" s="19" t="s">
        <v>272</v>
      </c>
      <c r="BM1035" s="225" t="s">
        <v>1735</v>
      </c>
    </row>
    <row r="1036" s="2" customFormat="1">
      <c r="A1036" s="40"/>
      <c r="B1036" s="41"/>
      <c r="C1036" s="42"/>
      <c r="D1036" s="227" t="s">
        <v>187</v>
      </c>
      <c r="E1036" s="42"/>
      <c r="F1036" s="228" t="s">
        <v>1736</v>
      </c>
      <c r="G1036" s="42"/>
      <c r="H1036" s="42"/>
      <c r="I1036" s="229"/>
      <c r="J1036" s="42"/>
      <c r="K1036" s="42"/>
      <c r="L1036" s="46"/>
      <c r="M1036" s="230"/>
      <c r="N1036" s="231"/>
      <c r="O1036" s="86"/>
      <c r="P1036" s="86"/>
      <c r="Q1036" s="86"/>
      <c r="R1036" s="86"/>
      <c r="S1036" s="86"/>
      <c r="T1036" s="87"/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T1036" s="19" t="s">
        <v>187</v>
      </c>
      <c r="AU1036" s="19" t="s">
        <v>81</v>
      </c>
    </row>
    <row r="1037" s="13" customFormat="1">
      <c r="A1037" s="13"/>
      <c r="B1037" s="232"/>
      <c r="C1037" s="233"/>
      <c r="D1037" s="234" t="s">
        <v>189</v>
      </c>
      <c r="E1037" s="235" t="s">
        <v>19</v>
      </c>
      <c r="F1037" s="236" t="s">
        <v>932</v>
      </c>
      <c r="G1037" s="233"/>
      <c r="H1037" s="237">
        <v>15</v>
      </c>
      <c r="I1037" s="238"/>
      <c r="J1037" s="233"/>
      <c r="K1037" s="233"/>
      <c r="L1037" s="239"/>
      <c r="M1037" s="240"/>
      <c r="N1037" s="241"/>
      <c r="O1037" s="241"/>
      <c r="P1037" s="241"/>
      <c r="Q1037" s="241"/>
      <c r="R1037" s="241"/>
      <c r="S1037" s="241"/>
      <c r="T1037" s="242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3" t="s">
        <v>189</v>
      </c>
      <c r="AU1037" s="243" t="s">
        <v>81</v>
      </c>
      <c r="AV1037" s="13" t="s">
        <v>81</v>
      </c>
      <c r="AW1037" s="13" t="s">
        <v>33</v>
      </c>
      <c r="AX1037" s="13" t="s">
        <v>71</v>
      </c>
      <c r="AY1037" s="243" t="s">
        <v>178</v>
      </c>
    </row>
    <row r="1038" s="13" customFormat="1">
      <c r="A1038" s="13"/>
      <c r="B1038" s="232"/>
      <c r="C1038" s="233"/>
      <c r="D1038" s="234" t="s">
        <v>189</v>
      </c>
      <c r="E1038" s="235" t="s">
        <v>19</v>
      </c>
      <c r="F1038" s="236" t="s">
        <v>933</v>
      </c>
      <c r="G1038" s="233"/>
      <c r="H1038" s="237">
        <v>6</v>
      </c>
      <c r="I1038" s="238"/>
      <c r="J1038" s="233"/>
      <c r="K1038" s="233"/>
      <c r="L1038" s="239"/>
      <c r="M1038" s="240"/>
      <c r="N1038" s="241"/>
      <c r="O1038" s="241"/>
      <c r="P1038" s="241"/>
      <c r="Q1038" s="241"/>
      <c r="R1038" s="241"/>
      <c r="S1038" s="241"/>
      <c r="T1038" s="242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3" t="s">
        <v>189</v>
      </c>
      <c r="AU1038" s="243" t="s">
        <v>81</v>
      </c>
      <c r="AV1038" s="13" t="s">
        <v>81</v>
      </c>
      <c r="AW1038" s="13" t="s">
        <v>33</v>
      </c>
      <c r="AX1038" s="13" t="s">
        <v>71</v>
      </c>
      <c r="AY1038" s="243" t="s">
        <v>178</v>
      </c>
    </row>
    <row r="1039" s="14" customFormat="1">
      <c r="A1039" s="14"/>
      <c r="B1039" s="244"/>
      <c r="C1039" s="245"/>
      <c r="D1039" s="234" t="s">
        <v>189</v>
      </c>
      <c r="E1039" s="246" t="s">
        <v>19</v>
      </c>
      <c r="F1039" s="247" t="s">
        <v>214</v>
      </c>
      <c r="G1039" s="245"/>
      <c r="H1039" s="248">
        <v>21</v>
      </c>
      <c r="I1039" s="249"/>
      <c r="J1039" s="245"/>
      <c r="K1039" s="245"/>
      <c r="L1039" s="250"/>
      <c r="M1039" s="251"/>
      <c r="N1039" s="252"/>
      <c r="O1039" s="252"/>
      <c r="P1039" s="252"/>
      <c r="Q1039" s="252"/>
      <c r="R1039" s="252"/>
      <c r="S1039" s="252"/>
      <c r="T1039" s="253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4" t="s">
        <v>189</v>
      </c>
      <c r="AU1039" s="254" t="s">
        <v>81</v>
      </c>
      <c r="AV1039" s="14" t="s">
        <v>185</v>
      </c>
      <c r="AW1039" s="14" t="s">
        <v>33</v>
      </c>
      <c r="AX1039" s="14" t="s">
        <v>79</v>
      </c>
      <c r="AY1039" s="254" t="s">
        <v>178</v>
      </c>
    </row>
    <row r="1040" s="2" customFormat="1" ht="21.75" customHeight="1">
      <c r="A1040" s="40"/>
      <c r="B1040" s="41"/>
      <c r="C1040" s="214" t="s">
        <v>1737</v>
      </c>
      <c r="D1040" s="214" t="s">
        <v>180</v>
      </c>
      <c r="E1040" s="215" t="s">
        <v>1738</v>
      </c>
      <c r="F1040" s="216" t="s">
        <v>1739</v>
      </c>
      <c r="G1040" s="217" t="s">
        <v>275</v>
      </c>
      <c r="H1040" s="218">
        <v>96.099999999999994</v>
      </c>
      <c r="I1040" s="219"/>
      <c r="J1040" s="220">
        <f>ROUND(I1040*H1040,2)</f>
        <v>0</v>
      </c>
      <c r="K1040" s="216" t="s">
        <v>184</v>
      </c>
      <c r="L1040" s="46"/>
      <c r="M1040" s="221" t="s">
        <v>19</v>
      </c>
      <c r="N1040" s="222" t="s">
        <v>42</v>
      </c>
      <c r="O1040" s="86"/>
      <c r="P1040" s="223">
        <f>O1040*H1040</f>
        <v>0</v>
      </c>
      <c r="Q1040" s="223">
        <v>0.00148</v>
      </c>
      <c r="R1040" s="223">
        <f>Q1040*H1040</f>
        <v>0.14222799999999999</v>
      </c>
      <c r="S1040" s="223">
        <v>0</v>
      </c>
      <c r="T1040" s="224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25" t="s">
        <v>272</v>
      </c>
      <c r="AT1040" s="225" t="s">
        <v>180</v>
      </c>
      <c r="AU1040" s="225" t="s">
        <v>81</v>
      </c>
      <c r="AY1040" s="19" t="s">
        <v>178</v>
      </c>
      <c r="BE1040" s="226">
        <f>IF(N1040="základní",J1040,0)</f>
        <v>0</v>
      </c>
      <c r="BF1040" s="226">
        <f>IF(N1040="snížená",J1040,0)</f>
        <v>0</v>
      </c>
      <c r="BG1040" s="226">
        <f>IF(N1040="zákl. přenesená",J1040,0)</f>
        <v>0</v>
      </c>
      <c r="BH1040" s="226">
        <f>IF(N1040="sníž. přenesená",J1040,0)</f>
        <v>0</v>
      </c>
      <c r="BI1040" s="226">
        <f>IF(N1040="nulová",J1040,0)</f>
        <v>0</v>
      </c>
      <c r="BJ1040" s="19" t="s">
        <v>79</v>
      </c>
      <c r="BK1040" s="226">
        <f>ROUND(I1040*H1040,2)</f>
        <v>0</v>
      </c>
      <c r="BL1040" s="19" t="s">
        <v>272</v>
      </c>
      <c r="BM1040" s="225" t="s">
        <v>1740</v>
      </c>
    </row>
    <row r="1041" s="2" customFormat="1">
      <c r="A1041" s="40"/>
      <c r="B1041" s="41"/>
      <c r="C1041" s="42"/>
      <c r="D1041" s="227" t="s">
        <v>187</v>
      </c>
      <c r="E1041" s="42"/>
      <c r="F1041" s="228" t="s">
        <v>1741</v>
      </c>
      <c r="G1041" s="42"/>
      <c r="H1041" s="42"/>
      <c r="I1041" s="229"/>
      <c r="J1041" s="42"/>
      <c r="K1041" s="42"/>
      <c r="L1041" s="46"/>
      <c r="M1041" s="230"/>
      <c r="N1041" s="231"/>
      <c r="O1041" s="86"/>
      <c r="P1041" s="86"/>
      <c r="Q1041" s="86"/>
      <c r="R1041" s="86"/>
      <c r="S1041" s="86"/>
      <c r="T1041" s="87"/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T1041" s="19" t="s">
        <v>187</v>
      </c>
      <c r="AU1041" s="19" t="s">
        <v>81</v>
      </c>
    </row>
    <row r="1042" s="13" customFormat="1">
      <c r="A1042" s="13"/>
      <c r="B1042" s="232"/>
      <c r="C1042" s="233"/>
      <c r="D1042" s="234" t="s">
        <v>189</v>
      </c>
      <c r="E1042" s="235" t="s">
        <v>19</v>
      </c>
      <c r="F1042" s="236" t="s">
        <v>1742</v>
      </c>
      <c r="G1042" s="233"/>
      <c r="H1042" s="237">
        <v>80</v>
      </c>
      <c r="I1042" s="238"/>
      <c r="J1042" s="233"/>
      <c r="K1042" s="233"/>
      <c r="L1042" s="239"/>
      <c r="M1042" s="240"/>
      <c r="N1042" s="241"/>
      <c r="O1042" s="241"/>
      <c r="P1042" s="241"/>
      <c r="Q1042" s="241"/>
      <c r="R1042" s="241"/>
      <c r="S1042" s="241"/>
      <c r="T1042" s="242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3" t="s">
        <v>189</v>
      </c>
      <c r="AU1042" s="243" t="s">
        <v>81</v>
      </c>
      <c r="AV1042" s="13" t="s">
        <v>81</v>
      </c>
      <c r="AW1042" s="13" t="s">
        <v>33</v>
      </c>
      <c r="AX1042" s="13" t="s">
        <v>71</v>
      </c>
      <c r="AY1042" s="243" t="s">
        <v>178</v>
      </c>
    </row>
    <row r="1043" s="13" customFormat="1">
      <c r="A1043" s="13"/>
      <c r="B1043" s="232"/>
      <c r="C1043" s="233"/>
      <c r="D1043" s="234" t="s">
        <v>189</v>
      </c>
      <c r="E1043" s="235" t="s">
        <v>19</v>
      </c>
      <c r="F1043" s="236" t="s">
        <v>1743</v>
      </c>
      <c r="G1043" s="233"/>
      <c r="H1043" s="237">
        <v>16.100000000000001</v>
      </c>
      <c r="I1043" s="238"/>
      <c r="J1043" s="233"/>
      <c r="K1043" s="233"/>
      <c r="L1043" s="239"/>
      <c r="M1043" s="240"/>
      <c r="N1043" s="241"/>
      <c r="O1043" s="241"/>
      <c r="P1043" s="241"/>
      <c r="Q1043" s="241"/>
      <c r="R1043" s="241"/>
      <c r="S1043" s="241"/>
      <c r="T1043" s="242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3" t="s">
        <v>189</v>
      </c>
      <c r="AU1043" s="243" t="s">
        <v>81</v>
      </c>
      <c r="AV1043" s="13" t="s">
        <v>81</v>
      </c>
      <c r="AW1043" s="13" t="s">
        <v>33</v>
      </c>
      <c r="AX1043" s="13" t="s">
        <v>71</v>
      </c>
      <c r="AY1043" s="243" t="s">
        <v>178</v>
      </c>
    </row>
    <row r="1044" s="14" customFormat="1">
      <c r="A1044" s="14"/>
      <c r="B1044" s="244"/>
      <c r="C1044" s="245"/>
      <c r="D1044" s="234" t="s">
        <v>189</v>
      </c>
      <c r="E1044" s="246" t="s">
        <v>19</v>
      </c>
      <c r="F1044" s="247" t="s">
        <v>214</v>
      </c>
      <c r="G1044" s="245"/>
      <c r="H1044" s="248">
        <v>96.099999999999994</v>
      </c>
      <c r="I1044" s="249"/>
      <c r="J1044" s="245"/>
      <c r="K1044" s="245"/>
      <c r="L1044" s="250"/>
      <c r="M1044" s="251"/>
      <c r="N1044" s="252"/>
      <c r="O1044" s="252"/>
      <c r="P1044" s="252"/>
      <c r="Q1044" s="252"/>
      <c r="R1044" s="252"/>
      <c r="S1044" s="252"/>
      <c r="T1044" s="25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4" t="s">
        <v>189</v>
      </c>
      <c r="AU1044" s="254" t="s">
        <v>81</v>
      </c>
      <c r="AV1044" s="14" t="s">
        <v>185</v>
      </c>
      <c r="AW1044" s="14" t="s">
        <v>33</v>
      </c>
      <c r="AX1044" s="14" t="s">
        <v>79</v>
      </c>
      <c r="AY1044" s="254" t="s">
        <v>178</v>
      </c>
    </row>
    <row r="1045" s="2" customFormat="1" ht="24.15" customHeight="1">
      <c r="A1045" s="40"/>
      <c r="B1045" s="41"/>
      <c r="C1045" s="214" t="s">
        <v>1744</v>
      </c>
      <c r="D1045" s="214" t="s">
        <v>180</v>
      </c>
      <c r="E1045" s="215" t="s">
        <v>1745</v>
      </c>
      <c r="F1045" s="216" t="s">
        <v>1746</v>
      </c>
      <c r="G1045" s="217" t="s">
        <v>1333</v>
      </c>
      <c r="H1045" s="275"/>
      <c r="I1045" s="219"/>
      <c r="J1045" s="220">
        <f>ROUND(I1045*H1045,2)</f>
        <v>0</v>
      </c>
      <c r="K1045" s="216" t="s">
        <v>184</v>
      </c>
      <c r="L1045" s="46"/>
      <c r="M1045" s="221" t="s">
        <v>19</v>
      </c>
      <c r="N1045" s="222" t="s">
        <v>42</v>
      </c>
      <c r="O1045" s="86"/>
      <c r="P1045" s="223">
        <f>O1045*H1045</f>
        <v>0</v>
      </c>
      <c r="Q1045" s="223">
        <v>0</v>
      </c>
      <c r="R1045" s="223">
        <f>Q1045*H1045</f>
        <v>0</v>
      </c>
      <c r="S1045" s="223">
        <v>0</v>
      </c>
      <c r="T1045" s="224">
        <f>S1045*H1045</f>
        <v>0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25" t="s">
        <v>272</v>
      </c>
      <c r="AT1045" s="225" t="s">
        <v>180</v>
      </c>
      <c r="AU1045" s="225" t="s">
        <v>81</v>
      </c>
      <c r="AY1045" s="19" t="s">
        <v>178</v>
      </c>
      <c r="BE1045" s="226">
        <f>IF(N1045="základní",J1045,0)</f>
        <v>0</v>
      </c>
      <c r="BF1045" s="226">
        <f>IF(N1045="snížená",J1045,0)</f>
        <v>0</v>
      </c>
      <c r="BG1045" s="226">
        <f>IF(N1045="zákl. přenesená",J1045,0)</f>
        <v>0</v>
      </c>
      <c r="BH1045" s="226">
        <f>IF(N1045="sníž. přenesená",J1045,0)</f>
        <v>0</v>
      </c>
      <c r="BI1045" s="226">
        <f>IF(N1045="nulová",J1045,0)</f>
        <v>0</v>
      </c>
      <c r="BJ1045" s="19" t="s">
        <v>79</v>
      </c>
      <c r="BK1045" s="226">
        <f>ROUND(I1045*H1045,2)</f>
        <v>0</v>
      </c>
      <c r="BL1045" s="19" t="s">
        <v>272</v>
      </c>
      <c r="BM1045" s="225" t="s">
        <v>1747</v>
      </c>
    </row>
    <row r="1046" s="2" customFormat="1">
      <c r="A1046" s="40"/>
      <c r="B1046" s="41"/>
      <c r="C1046" s="42"/>
      <c r="D1046" s="227" t="s">
        <v>187</v>
      </c>
      <c r="E1046" s="42"/>
      <c r="F1046" s="228" t="s">
        <v>1748</v>
      </c>
      <c r="G1046" s="42"/>
      <c r="H1046" s="42"/>
      <c r="I1046" s="229"/>
      <c r="J1046" s="42"/>
      <c r="K1046" s="42"/>
      <c r="L1046" s="46"/>
      <c r="M1046" s="230"/>
      <c r="N1046" s="231"/>
      <c r="O1046" s="86"/>
      <c r="P1046" s="86"/>
      <c r="Q1046" s="86"/>
      <c r="R1046" s="86"/>
      <c r="S1046" s="86"/>
      <c r="T1046" s="87"/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T1046" s="19" t="s">
        <v>187</v>
      </c>
      <c r="AU1046" s="19" t="s">
        <v>81</v>
      </c>
    </row>
    <row r="1047" s="12" customFormat="1" ht="22.8" customHeight="1">
      <c r="A1047" s="12"/>
      <c r="B1047" s="198"/>
      <c r="C1047" s="199"/>
      <c r="D1047" s="200" t="s">
        <v>70</v>
      </c>
      <c r="E1047" s="212" t="s">
        <v>1749</v>
      </c>
      <c r="F1047" s="212" t="s">
        <v>1750</v>
      </c>
      <c r="G1047" s="199"/>
      <c r="H1047" s="199"/>
      <c r="I1047" s="202"/>
      <c r="J1047" s="213">
        <f>BK1047</f>
        <v>0</v>
      </c>
      <c r="K1047" s="199"/>
      <c r="L1047" s="204"/>
      <c r="M1047" s="205"/>
      <c r="N1047" s="206"/>
      <c r="O1047" s="206"/>
      <c r="P1047" s="207">
        <f>SUM(P1048:P1255)</f>
        <v>0</v>
      </c>
      <c r="Q1047" s="206"/>
      <c r="R1047" s="207">
        <f>SUM(R1048:R1255)</f>
        <v>3.9136256600000001</v>
      </c>
      <c r="S1047" s="206"/>
      <c r="T1047" s="208">
        <f>SUM(T1048:T1255)</f>
        <v>0</v>
      </c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R1047" s="209" t="s">
        <v>81</v>
      </c>
      <c r="AT1047" s="210" t="s">
        <v>70</v>
      </c>
      <c r="AU1047" s="210" t="s">
        <v>79</v>
      </c>
      <c r="AY1047" s="209" t="s">
        <v>178</v>
      </c>
      <c r="BK1047" s="211">
        <f>SUM(BK1048:BK1255)</f>
        <v>0</v>
      </c>
    </row>
    <row r="1048" s="2" customFormat="1" ht="21.75" customHeight="1">
      <c r="A1048" s="40"/>
      <c r="B1048" s="41"/>
      <c r="C1048" s="214" t="s">
        <v>1751</v>
      </c>
      <c r="D1048" s="214" t="s">
        <v>180</v>
      </c>
      <c r="E1048" s="215" t="s">
        <v>1752</v>
      </c>
      <c r="F1048" s="216" t="s">
        <v>1753</v>
      </c>
      <c r="G1048" s="217" t="s">
        <v>183</v>
      </c>
      <c r="H1048" s="218">
        <v>11.699999999999999</v>
      </c>
      <c r="I1048" s="219"/>
      <c r="J1048" s="220">
        <f>ROUND(I1048*H1048,2)</f>
        <v>0</v>
      </c>
      <c r="K1048" s="216" t="s">
        <v>184</v>
      </c>
      <c r="L1048" s="46"/>
      <c r="M1048" s="221" t="s">
        <v>19</v>
      </c>
      <c r="N1048" s="222" t="s">
        <v>42</v>
      </c>
      <c r="O1048" s="86"/>
      <c r="P1048" s="223">
        <f>O1048*H1048</f>
        <v>0</v>
      </c>
      <c r="Q1048" s="223">
        <v>0</v>
      </c>
      <c r="R1048" s="223">
        <f>Q1048*H1048</f>
        <v>0</v>
      </c>
      <c r="S1048" s="223">
        <v>0</v>
      </c>
      <c r="T1048" s="224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25" t="s">
        <v>272</v>
      </c>
      <c r="AT1048" s="225" t="s">
        <v>180</v>
      </c>
      <c r="AU1048" s="225" t="s">
        <v>81</v>
      </c>
      <c r="AY1048" s="19" t="s">
        <v>178</v>
      </c>
      <c r="BE1048" s="226">
        <f>IF(N1048="základní",J1048,0)</f>
        <v>0</v>
      </c>
      <c r="BF1048" s="226">
        <f>IF(N1048="snížená",J1048,0)</f>
        <v>0</v>
      </c>
      <c r="BG1048" s="226">
        <f>IF(N1048="zákl. přenesená",J1048,0)</f>
        <v>0</v>
      </c>
      <c r="BH1048" s="226">
        <f>IF(N1048="sníž. přenesená",J1048,0)</f>
        <v>0</v>
      </c>
      <c r="BI1048" s="226">
        <f>IF(N1048="nulová",J1048,0)</f>
        <v>0</v>
      </c>
      <c r="BJ1048" s="19" t="s">
        <v>79</v>
      </c>
      <c r="BK1048" s="226">
        <f>ROUND(I1048*H1048,2)</f>
        <v>0</v>
      </c>
      <c r="BL1048" s="19" t="s">
        <v>272</v>
      </c>
      <c r="BM1048" s="225" t="s">
        <v>1754</v>
      </c>
    </row>
    <row r="1049" s="2" customFormat="1">
      <c r="A1049" s="40"/>
      <c r="B1049" s="41"/>
      <c r="C1049" s="42"/>
      <c r="D1049" s="227" t="s">
        <v>187</v>
      </c>
      <c r="E1049" s="42"/>
      <c r="F1049" s="228" t="s">
        <v>1755</v>
      </c>
      <c r="G1049" s="42"/>
      <c r="H1049" s="42"/>
      <c r="I1049" s="229"/>
      <c r="J1049" s="42"/>
      <c r="K1049" s="42"/>
      <c r="L1049" s="46"/>
      <c r="M1049" s="230"/>
      <c r="N1049" s="231"/>
      <c r="O1049" s="86"/>
      <c r="P1049" s="86"/>
      <c r="Q1049" s="86"/>
      <c r="R1049" s="86"/>
      <c r="S1049" s="86"/>
      <c r="T1049" s="87"/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T1049" s="19" t="s">
        <v>187</v>
      </c>
      <c r="AU1049" s="19" t="s">
        <v>81</v>
      </c>
    </row>
    <row r="1050" s="15" customFormat="1">
      <c r="A1050" s="15"/>
      <c r="B1050" s="255"/>
      <c r="C1050" s="256"/>
      <c r="D1050" s="234" t="s">
        <v>189</v>
      </c>
      <c r="E1050" s="257" t="s">
        <v>19</v>
      </c>
      <c r="F1050" s="258" t="s">
        <v>1756</v>
      </c>
      <c r="G1050" s="256"/>
      <c r="H1050" s="257" t="s">
        <v>19</v>
      </c>
      <c r="I1050" s="259"/>
      <c r="J1050" s="256"/>
      <c r="K1050" s="256"/>
      <c r="L1050" s="260"/>
      <c r="M1050" s="261"/>
      <c r="N1050" s="262"/>
      <c r="O1050" s="262"/>
      <c r="P1050" s="262"/>
      <c r="Q1050" s="262"/>
      <c r="R1050" s="262"/>
      <c r="S1050" s="262"/>
      <c r="T1050" s="263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64" t="s">
        <v>189</v>
      </c>
      <c r="AU1050" s="264" t="s">
        <v>81</v>
      </c>
      <c r="AV1050" s="15" t="s">
        <v>79</v>
      </c>
      <c r="AW1050" s="15" t="s">
        <v>33</v>
      </c>
      <c r="AX1050" s="15" t="s">
        <v>71</v>
      </c>
      <c r="AY1050" s="264" t="s">
        <v>178</v>
      </c>
    </row>
    <row r="1051" s="13" customFormat="1">
      <c r="A1051" s="13"/>
      <c r="B1051" s="232"/>
      <c r="C1051" s="233"/>
      <c r="D1051" s="234" t="s">
        <v>189</v>
      </c>
      <c r="E1051" s="235" t="s">
        <v>19</v>
      </c>
      <c r="F1051" s="236" t="s">
        <v>1757</v>
      </c>
      <c r="G1051" s="233"/>
      <c r="H1051" s="237">
        <v>5.25</v>
      </c>
      <c r="I1051" s="238"/>
      <c r="J1051" s="233"/>
      <c r="K1051" s="233"/>
      <c r="L1051" s="239"/>
      <c r="M1051" s="240"/>
      <c r="N1051" s="241"/>
      <c r="O1051" s="241"/>
      <c r="P1051" s="241"/>
      <c r="Q1051" s="241"/>
      <c r="R1051" s="241"/>
      <c r="S1051" s="241"/>
      <c r="T1051" s="242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3" t="s">
        <v>189</v>
      </c>
      <c r="AU1051" s="243" t="s">
        <v>81</v>
      </c>
      <c r="AV1051" s="13" t="s">
        <v>81</v>
      </c>
      <c r="AW1051" s="13" t="s">
        <v>33</v>
      </c>
      <c r="AX1051" s="13" t="s">
        <v>71</v>
      </c>
      <c r="AY1051" s="243" t="s">
        <v>178</v>
      </c>
    </row>
    <row r="1052" s="13" customFormat="1">
      <c r="A1052" s="13"/>
      <c r="B1052" s="232"/>
      <c r="C1052" s="233"/>
      <c r="D1052" s="234" t="s">
        <v>189</v>
      </c>
      <c r="E1052" s="235" t="s">
        <v>19</v>
      </c>
      <c r="F1052" s="236" t="s">
        <v>1758</v>
      </c>
      <c r="G1052" s="233"/>
      <c r="H1052" s="237">
        <v>6.4500000000000002</v>
      </c>
      <c r="I1052" s="238"/>
      <c r="J1052" s="233"/>
      <c r="K1052" s="233"/>
      <c r="L1052" s="239"/>
      <c r="M1052" s="240"/>
      <c r="N1052" s="241"/>
      <c r="O1052" s="241"/>
      <c r="P1052" s="241"/>
      <c r="Q1052" s="241"/>
      <c r="R1052" s="241"/>
      <c r="S1052" s="241"/>
      <c r="T1052" s="242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3" t="s">
        <v>189</v>
      </c>
      <c r="AU1052" s="243" t="s">
        <v>81</v>
      </c>
      <c r="AV1052" s="13" t="s">
        <v>81</v>
      </c>
      <c r="AW1052" s="13" t="s">
        <v>33</v>
      </c>
      <c r="AX1052" s="13" t="s">
        <v>71</v>
      </c>
      <c r="AY1052" s="243" t="s">
        <v>178</v>
      </c>
    </row>
    <row r="1053" s="14" customFormat="1">
      <c r="A1053" s="14"/>
      <c r="B1053" s="244"/>
      <c r="C1053" s="245"/>
      <c r="D1053" s="234" t="s">
        <v>189</v>
      </c>
      <c r="E1053" s="246" t="s">
        <v>19</v>
      </c>
      <c r="F1053" s="247" t="s">
        <v>214</v>
      </c>
      <c r="G1053" s="245"/>
      <c r="H1053" s="248">
        <v>11.699999999999999</v>
      </c>
      <c r="I1053" s="249"/>
      <c r="J1053" s="245"/>
      <c r="K1053" s="245"/>
      <c r="L1053" s="250"/>
      <c r="M1053" s="251"/>
      <c r="N1053" s="252"/>
      <c r="O1053" s="252"/>
      <c r="P1053" s="252"/>
      <c r="Q1053" s="252"/>
      <c r="R1053" s="252"/>
      <c r="S1053" s="252"/>
      <c r="T1053" s="253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4" t="s">
        <v>189</v>
      </c>
      <c r="AU1053" s="254" t="s">
        <v>81</v>
      </c>
      <c r="AV1053" s="14" t="s">
        <v>185</v>
      </c>
      <c r="AW1053" s="14" t="s">
        <v>33</v>
      </c>
      <c r="AX1053" s="14" t="s">
        <v>79</v>
      </c>
      <c r="AY1053" s="254" t="s">
        <v>178</v>
      </c>
    </row>
    <row r="1054" s="2" customFormat="1" ht="16.5" customHeight="1">
      <c r="A1054" s="40"/>
      <c r="B1054" s="41"/>
      <c r="C1054" s="265" t="s">
        <v>1759</v>
      </c>
      <c r="D1054" s="265" t="s">
        <v>430</v>
      </c>
      <c r="E1054" s="266" t="s">
        <v>1760</v>
      </c>
      <c r="F1054" s="267" t="s">
        <v>1761</v>
      </c>
      <c r="G1054" s="268" t="s">
        <v>183</v>
      </c>
      <c r="H1054" s="269">
        <v>12.869999999999999</v>
      </c>
      <c r="I1054" s="270"/>
      <c r="J1054" s="271">
        <f>ROUND(I1054*H1054,2)</f>
        <v>0</v>
      </c>
      <c r="K1054" s="267" t="s">
        <v>184</v>
      </c>
      <c r="L1054" s="272"/>
      <c r="M1054" s="273" t="s">
        <v>19</v>
      </c>
      <c r="N1054" s="274" t="s">
        <v>42</v>
      </c>
      <c r="O1054" s="86"/>
      <c r="P1054" s="223">
        <f>O1054*H1054</f>
        <v>0</v>
      </c>
      <c r="Q1054" s="223">
        <v>0.01095</v>
      </c>
      <c r="R1054" s="223">
        <f>Q1054*H1054</f>
        <v>0.14092649999999998</v>
      </c>
      <c r="S1054" s="223">
        <v>0</v>
      </c>
      <c r="T1054" s="224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25" t="s">
        <v>367</v>
      </c>
      <c r="AT1054" s="225" t="s">
        <v>430</v>
      </c>
      <c r="AU1054" s="225" t="s">
        <v>81</v>
      </c>
      <c r="AY1054" s="19" t="s">
        <v>178</v>
      </c>
      <c r="BE1054" s="226">
        <f>IF(N1054="základní",J1054,0)</f>
        <v>0</v>
      </c>
      <c r="BF1054" s="226">
        <f>IF(N1054="snížená",J1054,0)</f>
        <v>0</v>
      </c>
      <c r="BG1054" s="226">
        <f>IF(N1054="zákl. přenesená",J1054,0)</f>
        <v>0</v>
      </c>
      <c r="BH1054" s="226">
        <f>IF(N1054="sníž. přenesená",J1054,0)</f>
        <v>0</v>
      </c>
      <c r="BI1054" s="226">
        <f>IF(N1054="nulová",J1054,0)</f>
        <v>0</v>
      </c>
      <c r="BJ1054" s="19" t="s">
        <v>79</v>
      </c>
      <c r="BK1054" s="226">
        <f>ROUND(I1054*H1054,2)</f>
        <v>0</v>
      </c>
      <c r="BL1054" s="19" t="s">
        <v>272</v>
      </c>
      <c r="BM1054" s="225" t="s">
        <v>1762</v>
      </c>
    </row>
    <row r="1055" s="13" customFormat="1">
      <c r="A1055" s="13"/>
      <c r="B1055" s="232"/>
      <c r="C1055" s="233"/>
      <c r="D1055" s="234" t="s">
        <v>189</v>
      </c>
      <c r="E1055" s="233"/>
      <c r="F1055" s="236" t="s">
        <v>1763</v>
      </c>
      <c r="G1055" s="233"/>
      <c r="H1055" s="237">
        <v>12.869999999999999</v>
      </c>
      <c r="I1055" s="238"/>
      <c r="J1055" s="233"/>
      <c r="K1055" s="233"/>
      <c r="L1055" s="239"/>
      <c r="M1055" s="240"/>
      <c r="N1055" s="241"/>
      <c r="O1055" s="241"/>
      <c r="P1055" s="241"/>
      <c r="Q1055" s="241"/>
      <c r="R1055" s="241"/>
      <c r="S1055" s="241"/>
      <c r="T1055" s="242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3" t="s">
        <v>189</v>
      </c>
      <c r="AU1055" s="243" t="s">
        <v>81</v>
      </c>
      <c r="AV1055" s="13" t="s">
        <v>81</v>
      </c>
      <c r="AW1055" s="13" t="s">
        <v>4</v>
      </c>
      <c r="AX1055" s="13" t="s">
        <v>79</v>
      </c>
      <c r="AY1055" s="243" t="s">
        <v>178</v>
      </c>
    </row>
    <row r="1056" s="2" customFormat="1" ht="16.5" customHeight="1">
      <c r="A1056" s="40"/>
      <c r="B1056" s="41"/>
      <c r="C1056" s="214" t="s">
        <v>1764</v>
      </c>
      <c r="D1056" s="214" t="s">
        <v>180</v>
      </c>
      <c r="E1056" s="215" t="s">
        <v>1765</v>
      </c>
      <c r="F1056" s="216" t="s">
        <v>1766</v>
      </c>
      <c r="G1056" s="217" t="s">
        <v>183</v>
      </c>
      <c r="H1056" s="218">
        <v>13.5</v>
      </c>
      <c r="I1056" s="219"/>
      <c r="J1056" s="220">
        <f>ROUND(I1056*H1056,2)</f>
        <v>0</v>
      </c>
      <c r="K1056" s="216" t="s">
        <v>184</v>
      </c>
      <c r="L1056" s="46"/>
      <c r="M1056" s="221" t="s">
        <v>19</v>
      </c>
      <c r="N1056" s="222" t="s">
        <v>42</v>
      </c>
      <c r="O1056" s="86"/>
      <c r="P1056" s="223">
        <f>O1056*H1056</f>
        <v>0</v>
      </c>
      <c r="Q1056" s="223">
        <v>0</v>
      </c>
      <c r="R1056" s="223">
        <f>Q1056*H1056</f>
        <v>0</v>
      </c>
      <c r="S1056" s="223">
        <v>0</v>
      </c>
      <c r="T1056" s="224">
        <f>S1056*H1056</f>
        <v>0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25" t="s">
        <v>272</v>
      </c>
      <c r="AT1056" s="225" t="s">
        <v>180</v>
      </c>
      <c r="AU1056" s="225" t="s">
        <v>81</v>
      </c>
      <c r="AY1056" s="19" t="s">
        <v>178</v>
      </c>
      <c r="BE1056" s="226">
        <f>IF(N1056="základní",J1056,0)</f>
        <v>0</v>
      </c>
      <c r="BF1056" s="226">
        <f>IF(N1056="snížená",J1056,0)</f>
        <v>0</v>
      </c>
      <c r="BG1056" s="226">
        <f>IF(N1056="zákl. přenesená",J1056,0)</f>
        <v>0</v>
      </c>
      <c r="BH1056" s="226">
        <f>IF(N1056="sníž. přenesená",J1056,0)</f>
        <v>0</v>
      </c>
      <c r="BI1056" s="226">
        <f>IF(N1056="nulová",J1056,0)</f>
        <v>0</v>
      </c>
      <c r="BJ1056" s="19" t="s">
        <v>79</v>
      </c>
      <c r="BK1056" s="226">
        <f>ROUND(I1056*H1056,2)</f>
        <v>0</v>
      </c>
      <c r="BL1056" s="19" t="s">
        <v>272</v>
      </c>
      <c r="BM1056" s="225" t="s">
        <v>1767</v>
      </c>
    </row>
    <row r="1057" s="2" customFormat="1">
      <c r="A1057" s="40"/>
      <c r="B1057" s="41"/>
      <c r="C1057" s="42"/>
      <c r="D1057" s="227" t="s">
        <v>187</v>
      </c>
      <c r="E1057" s="42"/>
      <c r="F1057" s="228" t="s">
        <v>1768</v>
      </c>
      <c r="G1057" s="42"/>
      <c r="H1057" s="42"/>
      <c r="I1057" s="229"/>
      <c r="J1057" s="42"/>
      <c r="K1057" s="42"/>
      <c r="L1057" s="46"/>
      <c r="M1057" s="230"/>
      <c r="N1057" s="231"/>
      <c r="O1057" s="86"/>
      <c r="P1057" s="86"/>
      <c r="Q1057" s="86"/>
      <c r="R1057" s="86"/>
      <c r="S1057" s="86"/>
      <c r="T1057" s="87"/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T1057" s="19" t="s">
        <v>187</v>
      </c>
      <c r="AU1057" s="19" t="s">
        <v>81</v>
      </c>
    </row>
    <row r="1058" s="13" customFormat="1">
      <c r="A1058" s="13"/>
      <c r="B1058" s="232"/>
      <c r="C1058" s="233"/>
      <c r="D1058" s="234" t="s">
        <v>189</v>
      </c>
      <c r="E1058" s="235" t="s">
        <v>19</v>
      </c>
      <c r="F1058" s="236" t="s">
        <v>1769</v>
      </c>
      <c r="G1058" s="233"/>
      <c r="H1058" s="237">
        <v>13.5</v>
      </c>
      <c r="I1058" s="238"/>
      <c r="J1058" s="233"/>
      <c r="K1058" s="233"/>
      <c r="L1058" s="239"/>
      <c r="M1058" s="240"/>
      <c r="N1058" s="241"/>
      <c r="O1058" s="241"/>
      <c r="P1058" s="241"/>
      <c r="Q1058" s="241"/>
      <c r="R1058" s="241"/>
      <c r="S1058" s="241"/>
      <c r="T1058" s="242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3" t="s">
        <v>189</v>
      </c>
      <c r="AU1058" s="243" t="s">
        <v>81</v>
      </c>
      <c r="AV1058" s="13" t="s">
        <v>81</v>
      </c>
      <c r="AW1058" s="13" t="s">
        <v>33</v>
      </c>
      <c r="AX1058" s="13" t="s">
        <v>79</v>
      </c>
      <c r="AY1058" s="243" t="s">
        <v>178</v>
      </c>
    </row>
    <row r="1059" s="2" customFormat="1" ht="16.5" customHeight="1">
      <c r="A1059" s="40"/>
      <c r="B1059" s="41"/>
      <c r="C1059" s="265" t="s">
        <v>1770</v>
      </c>
      <c r="D1059" s="265" t="s">
        <v>430</v>
      </c>
      <c r="E1059" s="266" t="s">
        <v>1771</v>
      </c>
      <c r="F1059" s="267" t="s">
        <v>1772</v>
      </c>
      <c r="G1059" s="268" t="s">
        <v>183</v>
      </c>
      <c r="H1059" s="269">
        <v>14.85</v>
      </c>
      <c r="I1059" s="270"/>
      <c r="J1059" s="271">
        <f>ROUND(I1059*H1059,2)</f>
        <v>0</v>
      </c>
      <c r="K1059" s="267" t="s">
        <v>184</v>
      </c>
      <c r="L1059" s="272"/>
      <c r="M1059" s="273" t="s">
        <v>19</v>
      </c>
      <c r="N1059" s="274" t="s">
        <v>42</v>
      </c>
      <c r="O1059" s="86"/>
      <c r="P1059" s="223">
        <f>O1059*H1059</f>
        <v>0</v>
      </c>
      <c r="Q1059" s="223">
        <v>0.014880000000000001</v>
      </c>
      <c r="R1059" s="223">
        <f>Q1059*H1059</f>
        <v>0.220968</v>
      </c>
      <c r="S1059" s="223">
        <v>0</v>
      </c>
      <c r="T1059" s="224">
        <f>S1059*H1059</f>
        <v>0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25" t="s">
        <v>367</v>
      </c>
      <c r="AT1059" s="225" t="s">
        <v>430</v>
      </c>
      <c r="AU1059" s="225" t="s">
        <v>81</v>
      </c>
      <c r="AY1059" s="19" t="s">
        <v>178</v>
      </c>
      <c r="BE1059" s="226">
        <f>IF(N1059="základní",J1059,0)</f>
        <v>0</v>
      </c>
      <c r="BF1059" s="226">
        <f>IF(N1059="snížená",J1059,0)</f>
        <v>0</v>
      </c>
      <c r="BG1059" s="226">
        <f>IF(N1059="zákl. přenesená",J1059,0)</f>
        <v>0</v>
      </c>
      <c r="BH1059" s="226">
        <f>IF(N1059="sníž. přenesená",J1059,0)</f>
        <v>0</v>
      </c>
      <c r="BI1059" s="226">
        <f>IF(N1059="nulová",J1059,0)</f>
        <v>0</v>
      </c>
      <c r="BJ1059" s="19" t="s">
        <v>79</v>
      </c>
      <c r="BK1059" s="226">
        <f>ROUND(I1059*H1059,2)</f>
        <v>0</v>
      </c>
      <c r="BL1059" s="19" t="s">
        <v>272</v>
      </c>
      <c r="BM1059" s="225" t="s">
        <v>1773</v>
      </c>
    </row>
    <row r="1060" s="13" customFormat="1">
      <c r="A1060" s="13"/>
      <c r="B1060" s="232"/>
      <c r="C1060" s="233"/>
      <c r="D1060" s="234" t="s">
        <v>189</v>
      </c>
      <c r="E1060" s="233"/>
      <c r="F1060" s="236" t="s">
        <v>1774</v>
      </c>
      <c r="G1060" s="233"/>
      <c r="H1060" s="237">
        <v>14.85</v>
      </c>
      <c r="I1060" s="238"/>
      <c r="J1060" s="233"/>
      <c r="K1060" s="233"/>
      <c r="L1060" s="239"/>
      <c r="M1060" s="240"/>
      <c r="N1060" s="241"/>
      <c r="O1060" s="241"/>
      <c r="P1060" s="241"/>
      <c r="Q1060" s="241"/>
      <c r="R1060" s="241"/>
      <c r="S1060" s="241"/>
      <c r="T1060" s="242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3" t="s">
        <v>189</v>
      </c>
      <c r="AU1060" s="243" t="s">
        <v>81</v>
      </c>
      <c r="AV1060" s="13" t="s">
        <v>81</v>
      </c>
      <c r="AW1060" s="13" t="s">
        <v>4</v>
      </c>
      <c r="AX1060" s="13" t="s">
        <v>79</v>
      </c>
      <c r="AY1060" s="243" t="s">
        <v>178</v>
      </c>
    </row>
    <row r="1061" s="2" customFormat="1" ht="16.5" customHeight="1">
      <c r="A1061" s="40"/>
      <c r="B1061" s="41"/>
      <c r="C1061" s="214" t="s">
        <v>1775</v>
      </c>
      <c r="D1061" s="214" t="s">
        <v>180</v>
      </c>
      <c r="E1061" s="215" t="s">
        <v>1776</v>
      </c>
      <c r="F1061" s="216" t="s">
        <v>1777</v>
      </c>
      <c r="G1061" s="217" t="s">
        <v>275</v>
      </c>
      <c r="H1061" s="218">
        <v>34.5</v>
      </c>
      <c r="I1061" s="219"/>
      <c r="J1061" s="220">
        <f>ROUND(I1061*H1061,2)</f>
        <v>0</v>
      </c>
      <c r="K1061" s="216" t="s">
        <v>184</v>
      </c>
      <c r="L1061" s="46"/>
      <c r="M1061" s="221" t="s">
        <v>19</v>
      </c>
      <c r="N1061" s="222" t="s">
        <v>42</v>
      </c>
      <c r="O1061" s="86"/>
      <c r="P1061" s="223">
        <f>O1061*H1061</f>
        <v>0</v>
      </c>
      <c r="Q1061" s="223">
        <v>0</v>
      </c>
      <c r="R1061" s="223">
        <f>Q1061*H1061</f>
        <v>0</v>
      </c>
      <c r="S1061" s="223">
        <v>0</v>
      </c>
      <c r="T1061" s="224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25" t="s">
        <v>272</v>
      </c>
      <c r="AT1061" s="225" t="s">
        <v>180</v>
      </c>
      <c r="AU1061" s="225" t="s">
        <v>81</v>
      </c>
      <c r="AY1061" s="19" t="s">
        <v>178</v>
      </c>
      <c r="BE1061" s="226">
        <f>IF(N1061="základní",J1061,0)</f>
        <v>0</v>
      </c>
      <c r="BF1061" s="226">
        <f>IF(N1061="snížená",J1061,0)</f>
        <v>0</v>
      </c>
      <c r="BG1061" s="226">
        <f>IF(N1061="zákl. přenesená",J1061,0)</f>
        <v>0</v>
      </c>
      <c r="BH1061" s="226">
        <f>IF(N1061="sníž. přenesená",J1061,0)</f>
        <v>0</v>
      </c>
      <c r="BI1061" s="226">
        <f>IF(N1061="nulová",J1061,0)</f>
        <v>0</v>
      </c>
      <c r="BJ1061" s="19" t="s">
        <v>79</v>
      </c>
      <c r="BK1061" s="226">
        <f>ROUND(I1061*H1061,2)</f>
        <v>0</v>
      </c>
      <c r="BL1061" s="19" t="s">
        <v>272</v>
      </c>
      <c r="BM1061" s="225" t="s">
        <v>1778</v>
      </c>
    </row>
    <row r="1062" s="2" customFormat="1">
      <c r="A1062" s="40"/>
      <c r="B1062" s="41"/>
      <c r="C1062" s="42"/>
      <c r="D1062" s="227" t="s">
        <v>187</v>
      </c>
      <c r="E1062" s="42"/>
      <c r="F1062" s="228" t="s">
        <v>1779</v>
      </c>
      <c r="G1062" s="42"/>
      <c r="H1062" s="42"/>
      <c r="I1062" s="229"/>
      <c r="J1062" s="42"/>
      <c r="K1062" s="42"/>
      <c r="L1062" s="46"/>
      <c r="M1062" s="230"/>
      <c r="N1062" s="231"/>
      <c r="O1062" s="86"/>
      <c r="P1062" s="86"/>
      <c r="Q1062" s="86"/>
      <c r="R1062" s="86"/>
      <c r="S1062" s="86"/>
      <c r="T1062" s="87"/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T1062" s="19" t="s">
        <v>187</v>
      </c>
      <c r="AU1062" s="19" t="s">
        <v>81</v>
      </c>
    </row>
    <row r="1063" s="13" customFormat="1">
      <c r="A1063" s="13"/>
      <c r="B1063" s="232"/>
      <c r="C1063" s="233"/>
      <c r="D1063" s="234" t="s">
        <v>189</v>
      </c>
      <c r="E1063" s="235" t="s">
        <v>19</v>
      </c>
      <c r="F1063" s="236" t="s">
        <v>1780</v>
      </c>
      <c r="G1063" s="233"/>
      <c r="H1063" s="237">
        <v>34.5</v>
      </c>
      <c r="I1063" s="238"/>
      <c r="J1063" s="233"/>
      <c r="K1063" s="233"/>
      <c r="L1063" s="239"/>
      <c r="M1063" s="240"/>
      <c r="N1063" s="241"/>
      <c r="O1063" s="241"/>
      <c r="P1063" s="241"/>
      <c r="Q1063" s="241"/>
      <c r="R1063" s="241"/>
      <c r="S1063" s="241"/>
      <c r="T1063" s="242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3" t="s">
        <v>189</v>
      </c>
      <c r="AU1063" s="243" t="s">
        <v>81</v>
      </c>
      <c r="AV1063" s="13" t="s">
        <v>81</v>
      </c>
      <c r="AW1063" s="13" t="s">
        <v>33</v>
      </c>
      <c r="AX1063" s="13" t="s">
        <v>79</v>
      </c>
      <c r="AY1063" s="243" t="s">
        <v>178</v>
      </c>
    </row>
    <row r="1064" s="2" customFormat="1" ht="16.5" customHeight="1">
      <c r="A1064" s="40"/>
      <c r="B1064" s="41"/>
      <c r="C1064" s="265" t="s">
        <v>1781</v>
      </c>
      <c r="D1064" s="265" t="s">
        <v>430</v>
      </c>
      <c r="E1064" s="266" t="s">
        <v>1782</v>
      </c>
      <c r="F1064" s="267" t="s">
        <v>1783</v>
      </c>
      <c r="G1064" s="268" t="s">
        <v>183</v>
      </c>
      <c r="H1064" s="269">
        <v>4.1399999999999997</v>
      </c>
      <c r="I1064" s="270"/>
      <c r="J1064" s="271">
        <f>ROUND(I1064*H1064,2)</f>
        <v>0</v>
      </c>
      <c r="K1064" s="267" t="s">
        <v>184</v>
      </c>
      <c r="L1064" s="272"/>
      <c r="M1064" s="273" t="s">
        <v>19</v>
      </c>
      <c r="N1064" s="274" t="s">
        <v>42</v>
      </c>
      <c r="O1064" s="86"/>
      <c r="P1064" s="223">
        <f>O1064*H1064</f>
        <v>0</v>
      </c>
      <c r="Q1064" s="223">
        <v>0.0093100000000000006</v>
      </c>
      <c r="R1064" s="223">
        <f>Q1064*H1064</f>
        <v>0.038543399999999998</v>
      </c>
      <c r="S1064" s="223">
        <v>0</v>
      </c>
      <c r="T1064" s="224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25" t="s">
        <v>367</v>
      </c>
      <c r="AT1064" s="225" t="s">
        <v>430</v>
      </c>
      <c r="AU1064" s="225" t="s">
        <v>81</v>
      </c>
      <c r="AY1064" s="19" t="s">
        <v>178</v>
      </c>
      <c r="BE1064" s="226">
        <f>IF(N1064="základní",J1064,0)</f>
        <v>0</v>
      </c>
      <c r="BF1064" s="226">
        <f>IF(N1064="snížená",J1064,0)</f>
        <v>0</v>
      </c>
      <c r="BG1064" s="226">
        <f>IF(N1064="zákl. přenesená",J1064,0)</f>
        <v>0</v>
      </c>
      <c r="BH1064" s="226">
        <f>IF(N1064="sníž. přenesená",J1064,0)</f>
        <v>0</v>
      </c>
      <c r="BI1064" s="226">
        <f>IF(N1064="nulová",J1064,0)</f>
        <v>0</v>
      </c>
      <c r="BJ1064" s="19" t="s">
        <v>79</v>
      </c>
      <c r="BK1064" s="226">
        <f>ROUND(I1064*H1064,2)</f>
        <v>0</v>
      </c>
      <c r="BL1064" s="19" t="s">
        <v>272</v>
      </c>
      <c r="BM1064" s="225" t="s">
        <v>1784</v>
      </c>
    </row>
    <row r="1065" s="13" customFormat="1">
      <c r="A1065" s="13"/>
      <c r="B1065" s="232"/>
      <c r="C1065" s="233"/>
      <c r="D1065" s="234" t="s">
        <v>189</v>
      </c>
      <c r="E1065" s="235" t="s">
        <v>19</v>
      </c>
      <c r="F1065" s="236" t="s">
        <v>1785</v>
      </c>
      <c r="G1065" s="233"/>
      <c r="H1065" s="237">
        <v>4.1399999999999997</v>
      </c>
      <c r="I1065" s="238"/>
      <c r="J1065" s="233"/>
      <c r="K1065" s="233"/>
      <c r="L1065" s="239"/>
      <c r="M1065" s="240"/>
      <c r="N1065" s="241"/>
      <c r="O1065" s="241"/>
      <c r="P1065" s="241"/>
      <c r="Q1065" s="241"/>
      <c r="R1065" s="241"/>
      <c r="S1065" s="241"/>
      <c r="T1065" s="24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3" t="s">
        <v>189</v>
      </c>
      <c r="AU1065" s="243" t="s">
        <v>81</v>
      </c>
      <c r="AV1065" s="13" t="s">
        <v>81</v>
      </c>
      <c r="AW1065" s="13" t="s">
        <v>33</v>
      </c>
      <c r="AX1065" s="13" t="s">
        <v>79</v>
      </c>
      <c r="AY1065" s="243" t="s">
        <v>178</v>
      </c>
    </row>
    <row r="1066" s="2" customFormat="1" ht="21.75" customHeight="1">
      <c r="A1066" s="40"/>
      <c r="B1066" s="41"/>
      <c r="C1066" s="214" t="s">
        <v>1786</v>
      </c>
      <c r="D1066" s="214" t="s">
        <v>180</v>
      </c>
      <c r="E1066" s="215" t="s">
        <v>1787</v>
      </c>
      <c r="F1066" s="216" t="s">
        <v>1788</v>
      </c>
      <c r="G1066" s="217" t="s">
        <v>183</v>
      </c>
      <c r="H1066" s="218">
        <v>29.047000000000001</v>
      </c>
      <c r="I1066" s="219"/>
      <c r="J1066" s="220">
        <f>ROUND(I1066*H1066,2)</f>
        <v>0</v>
      </c>
      <c r="K1066" s="216" t="s">
        <v>184</v>
      </c>
      <c r="L1066" s="46"/>
      <c r="M1066" s="221" t="s">
        <v>19</v>
      </c>
      <c r="N1066" s="222" t="s">
        <v>42</v>
      </c>
      <c r="O1066" s="86"/>
      <c r="P1066" s="223">
        <f>O1066*H1066</f>
        <v>0</v>
      </c>
      <c r="Q1066" s="223">
        <v>0.00011</v>
      </c>
      <c r="R1066" s="223">
        <f>Q1066*H1066</f>
        <v>0.0031951700000000002</v>
      </c>
      <c r="S1066" s="223">
        <v>0</v>
      </c>
      <c r="T1066" s="224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25" t="s">
        <v>272</v>
      </c>
      <c r="AT1066" s="225" t="s">
        <v>180</v>
      </c>
      <c r="AU1066" s="225" t="s">
        <v>81</v>
      </c>
      <c r="AY1066" s="19" t="s">
        <v>178</v>
      </c>
      <c r="BE1066" s="226">
        <f>IF(N1066="základní",J1066,0)</f>
        <v>0</v>
      </c>
      <c r="BF1066" s="226">
        <f>IF(N1066="snížená",J1066,0)</f>
        <v>0</v>
      </c>
      <c r="BG1066" s="226">
        <f>IF(N1066="zákl. přenesená",J1066,0)</f>
        <v>0</v>
      </c>
      <c r="BH1066" s="226">
        <f>IF(N1066="sníž. přenesená",J1066,0)</f>
        <v>0</v>
      </c>
      <c r="BI1066" s="226">
        <f>IF(N1066="nulová",J1066,0)</f>
        <v>0</v>
      </c>
      <c r="BJ1066" s="19" t="s">
        <v>79</v>
      </c>
      <c r="BK1066" s="226">
        <f>ROUND(I1066*H1066,2)</f>
        <v>0</v>
      </c>
      <c r="BL1066" s="19" t="s">
        <v>272</v>
      </c>
      <c r="BM1066" s="225" t="s">
        <v>1789</v>
      </c>
    </row>
    <row r="1067" s="2" customFormat="1">
      <c r="A1067" s="40"/>
      <c r="B1067" s="41"/>
      <c r="C1067" s="42"/>
      <c r="D1067" s="227" t="s">
        <v>187</v>
      </c>
      <c r="E1067" s="42"/>
      <c r="F1067" s="228" t="s">
        <v>1790</v>
      </c>
      <c r="G1067" s="42"/>
      <c r="H1067" s="42"/>
      <c r="I1067" s="229"/>
      <c r="J1067" s="42"/>
      <c r="K1067" s="42"/>
      <c r="L1067" s="46"/>
      <c r="M1067" s="230"/>
      <c r="N1067" s="231"/>
      <c r="O1067" s="86"/>
      <c r="P1067" s="86"/>
      <c r="Q1067" s="86"/>
      <c r="R1067" s="86"/>
      <c r="S1067" s="86"/>
      <c r="T1067" s="87"/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T1067" s="19" t="s">
        <v>187</v>
      </c>
      <c r="AU1067" s="19" t="s">
        <v>81</v>
      </c>
    </row>
    <row r="1068" s="13" customFormat="1">
      <c r="A1068" s="13"/>
      <c r="B1068" s="232"/>
      <c r="C1068" s="233"/>
      <c r="D1068" s="234" t="s">
        <v>189</v>
      </c>
      <c r="E1068" s="235" t="s">
        <v>19</v>
      </c>
      <c r="F1068" s="236" t="s">
        <v>1523</v>
      </c>
      <c r="G1068" s="233"/>
      <c r="H1068" s="237">
        <v>25.946999999999999</v>
      </c>
      <c r="I1068" s="238"/>
      <c r="J1068" s="233"/>
      <c r="K1068" s="233"/>
      <c r="L1068" s="239"/>
      <c r="M1068" s="240"/>
      <c r="N1068" s="241"/>
      <c r="O1068" s="241"/>
      <c r="P1068" s="241"/>
      <c r="Q1068" s="241"/>
      <c r="R1068" s="241"/>
      <c r="S1068" s="241"/>
      <c r="T1068" s="242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3" t="s">
        <v>189</v>
      </c>
      <c r="AU1068" s="243" t="s">
        <v>81</v>
      </c>
      <c r="AV1068" s="13" t="s">
        <v>81</v>
      </c>
      <c r="AW1068" s="13" t="s">
        <v>33</v>
      </c>
      <c r="AX1068" s="13" t="s">
        <v>71</v>
      </c>
      <c r="AY1068" s="243" t="s">
        <v>178</v>
      </c>
    </row>
    <row r="1069" s="13" customFormat="1">
      <c r="A1069" s="13"/>
      <c r="B1069" s="232"/>
      <c r="C1069" s="233"/>
      <c r="D1069" s="234" t="s">
        <v>189</v>
      </c>
      <c r="E1069" s="235" t="s">
        <v>19</v>
      </c>
      <c r="F1069" s="236" t="s">
        <v>1525</v>
      </c>
      <c r="G1069" s="233"/>
      <c r="H1069" s="237">
        <v>3.1000000000000001</v>
      </c>
      <c r="I1069" s="238"/>
      <c r="J1069" s="233"/>
      <c r="K1069" s="233"/>
      <c r="L1069" s="239"/>
      <c r="M1069" s="240"/>
      <c r="N1069" s="241"/>
      <c r="O1069" s="241"/>
      <c r="P1069" s="241"/>
      <c r="Q1069" s="241"/>
      <c r="R1069" s="241"/>
      <c r="S1069" s="241"/>
      <c r="T1069" s="242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3" t="s">
        <v>189</v>
      </c>
      <c r="AU1069" s="243" t="s">
        <v>81</v>
      </c>
      <c r="AV1069" s="13" t="s">
        <v>81</v>
      </c>
      <c r="AW1069" s="13" t="s">
        <v>33</v>
      </c>
      <c r="AX1069" s="13" t="s">
        <v>71</v>
      </c>
      <c r="AY1069" s="243" t="s">
        <v>178</v>
      </c>
    </row>
    <row r="1070" s="14" customFormat="1">
      <c r="A1070" s="14"/>
      <c r="B1070" s="244"/>
      <c r="C1070" s="245"/>
      <c r="D1070" s="234" t="s">
        <v>189</v>
      </c>
      <c r="E1070" s="246" t="s">
        <v>19</v>
      </c>
      <c r="F1070" s="247" t="s">
        <v>214</v>
      </c>
      <c r="G1070" s="245"/>
      <c r="H1070" s="248">
        <v>29.047000000000001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4" t="s">
        <v>189</v>
      </c>
      <c r="AU1070" s="254" t="s">
        <v>81</v>
      </c>
      <c r="AV1070" s="14" t="s">
        <v>185</v>
      </c>
      <c r="AW1070" s="14" t="s">
        <v>33</v>
      </c>
      <c r="AX1070" s="14" t="s">
        <v>79</v>
      </c>
      <c r="AY1070" s="254" t="s">
        <v>178</v>
      </c>
    </row>
    <row r="1071" s="2" customFormat="1" ht="16.5" customHeight="1">
      <c r="A1071" s="40"/>
      <c r="B1071" s="41"/>
      <c r="C1071" s="265" t="s">
        <v>1791</v>
      </c>
      <c r="D1071" s="265" t="s">
        <v>430</v>
      </c>
      <c r="E1071" s="266" t="s">
        <v>1792</v>
      </c>
      <c r="F1071" s="267" t="s">
        <v>1793</v>
      </c>
      <c r="G1071" s="268" t="s">
        <v>183</v>
      </c>
      <c r="H1071" s="269">
        <v>31.952000000000002</v>
      </c>
      <c r="I1071" s="270"/>
      <c r="J1071" s="271">
        <f>ROUND(I1071*H1071,2)</f>
        <v>0</v>
      </c>
      <c r="K1071" s="267" t="s">
        <v>184</v>
      </c>
      <c r="L1071" s="272"/>
      <c r="M1071" s="273" t="s">
        <v>19</v>
      </c>
      <c r="N1071" s="274" t="s">
        <v>42</v>
      </c>
      <c r="O1071" s="86"/>
      <c r="P1071" s="223">
        <f>O1071*H1071</f>
        <v>0</v>
      </c>
      <c r="Q1071" s="223">
        <v>0.012</v>
      </c>
      <c r="R1071" s="223">
        <f>Q1071*H1071</f>
        <v>0.38342400000000004</v>
      </c>
      <c r="S1071" s="223">
        <v>0</v>
      </c>
      <c r="T1071" s="224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25" t="s">
        <v>367</v>
      </c>
      <c r="AT1071" s="225" t="s">
        <v>430</v>
      </c>
      <c r="AU1071" s="225" t="s">
        <v>81</v>
      </c>
      <c r="AY1071" s="19" t="s">
        <v>178</v>
      </c>
      <c r="BE1071" s="226">
        <f>IF(N1071="základní",J1071,0)</f>
        <v>0</v>
      </c>
      <c r="BF1071" s="226">
        <f>IF(N1071="snížená",J1071,0)</f>
        <v>0</v>
      </c>
      <c r="BG1071" s="226">
        <f>IF(N1071="zákl. přenesená",J1071,0)</f>
        <v>0</v>
      </c>
      <c r="BH1071" s="226">
        <f>IF(N1071="sníž. přenesená",J1071,0)</f>
        <v>0</v>
      </c>
      <c r="BI1071" s="226">
        <f>IF(N1071="nulová",J1071,0)</f>
        <v>0</v>
      </c>
      <c r="BJ1071" s="19" t="s">
        <v>79</v>
      </c>
      <c r="BK1071" s="226">
        <f>ROUND(I1071*H1071,2)</f>
        <v>0</v>
      </c>
      <c r="BL1071" s="19" t="s">
        <v>272</v>
      </c>
      <c r="BM1071" s="225" t="s">
        <v>1794</v>
      </c>
    </row>
    <row r="1072" s="13" customFormat="1">
      <c r="A1072" s="13"/>
      <c r="B1072" s="232"/>
      <c r="C1072" s="233"/>
      <c r="D1072" s="234" t="s">
        <v>189</v>
      </c>
      <c r="E1072" s="233"/>
      <c r="F1072" s="236" t="s">
        <v>1795</v>
      </c>
      <c r="G1072" s="233"/>
      <c r="H1072" s="237">
        <v>31.952000000000002</v>
      </c>
      <c r="I1072" s="238"/>
      <c r="J1072" s="233"/>
      <c r="K1072" s="233"/>
      <c r="L1072" s="239"/>
      <c r="M1072" s="240"/>
      <c r="N1072" s="241"/>
      <c r="O1072" s="241"/>
      <c r="P1072" s="241"/>
      <c r="Q1072" s="241"/>
      <c r="R1072" s="241"/>
      <c r="S1072" s="241"/>
      <c r="T1072" s="24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3" t="s">
        <v>189</v>
      </c>
      <c r="AU1072" s="243" t="s">
        <v>81</v>
      </c>
      <c r="AV1072" s="13" t="s">
        <v>81</v>
      </c>
      <c r="AW1072" s="13" t="s">
        <v>4</v>
      </c>
      <c r="AX1072" s="13" t="s">
        <v>79</v>
      </c>
      <c r="AY1072" s="243" t="s">
        <v>178</v>
      </c>
    </row>
    <row r="1073" s="2" customFormat="1" ht="16.5" customHeight="1">
      <c r="A1073" s="40"/>
      <c r="B1073" s="41"/>
      <c r="C1073" s="214" t="s">
        <v>1796</v>
      </c>
      <c r="D1073" s="214" t="s">
        <v>180</v>
      </c>
      <c r="E1073" s="215" t="s">
        <v>1797</v>
      </c>
      <c r="F1073" s="216" t="s">
        <v>1798</v>
      </c>
      <c r="G1073" s="217" t="s">
        <v>275</v>
      </c>
      <c r="H1073" s="218">
        <v>125.50100000000001</v>
      </c>
      <c r="I1073" s="219"/>
      <c r="J1073" s="220">
        <f>ROUND(I1073*H1073,2)</f>
        <v>0</v>
      </c>
      <c r="K1073" s="216" t="s">
        <v>184</v>
      </c>
      <c r="L1073" s="46"/>
      <c r="M1073" s="221" t="s">
        <v>19</v>
      </c>
      <c r="N1073" s="222" t="s">
        <v>42</v>
      </c>
      <c r="O1073" s="86"/>
      <c r="P1073" s="223">
        <f>O1073*H1073</f>
        <v>0</v>
      </c>
      <c r="Q1073" s="223">
        <v>0.00012999999999999999</v>
      </c>
      <c r="R1073" s="223">
        <f>Q1073*H1073</f>
        <v>0.016315130000000001</v>
      </c>
      <c r="S1073" s="223">
        <v>0</v>
      </c>
      <c r="T1073" s="224">
        <f>S1073*H1073</f>
        <v>0</v>
      </c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R1073" s="225" t="s">
        <v>272</v>
      </c>
      <c r="AT1073" s="225" t="s">
        <v>180</v>
      </c>
      <c r="AU1073" s="225" t="s">
        <v>81</v>
      </c>
      <c r="AY1073" s="19" t="s">
        <v>178</v>
      </c>
      <c r="BE1073" s="226">
        <f>IF(N1073="základní",J1073,0)</f>
        <v>0</v>
      </c>
      <c r="BF1073" s="226">
        <f>IF(N1073="snížená",J1073,0)</f>
        <v>0</v>
      </c>
      <c r="BG1073" s="226">
        <f>IF(N1073="zákl. přenesená",J1073,0)</f>
        <v>0</v>
      </c>
      <c r="BH1073" s="226">
        <f>IF(N1073="sníž. přenesená",J1073,0)</f>
        <v>0</v>
      </c>
      <c r="BI1073" s="226">
        <f>IF(N1073="nulová",J1073,0)</f>
        <v>0</v>
      </c>
      <c r="BJ1073" s="19" t="s">
        <v>79</v>
      </c>
      <c r="BK1073" s="226">
        <f>ROUND(I1073*H1073,2)</f>
        <v>0</v>
      </c>
      <c r="BL1073" s="19" t="s">
        <v>272</v>
      </c>
      <c r="BM1073" s="225" t="s">
        <v>1799</v>
      </c>
    </row>
    <row r="1074" s="2" customFormat="1">
      <c r="A1074" s="40"/>
      <c r="B1074" s="41"/>
      <c r="C1074" s="42"/>
      <c r="D1074" s="227" t="s">
        <v>187</v>
      </c>
      <c r="E1074" s="42"/>
      <c r="F1074" s="228" t="s">
        <v>1800</v>
      </c>
      <c r="G1074" s="42"/>
      <c r="H1074" s="42"/>
      <c r="I1074" s="229"/>
      <c r="J1074" s="42"/>
      <c r="K1074" s="42"/>
      <c r="L1074" s="46"/>
      <c r="M1074" s="230"/>
      <c r="N1074" s="231"/>
      <c r="O1074" s="86"/>
      <c r="P1074" s="86"/>
      <c r="Q1074" s="86"/>
      <c r="R1074" s="86"/>
      <c r="S1074" s="86"/>
      <c r="T1074" s="87"/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T1074" s="19" t="s">
        <v>187</v>
      </c>
      <c r="AU1074" s="19" t="s">
        <v>81</v>
      </c>
    </row>
    <row r="1075" s="13" customFormat="1">
      <c r="A1075" s="13"/>
      <c r="B1075" s="232"/>
      <c r="C1075" s="233"/>
      <c r="D1075" s="234" t="s">
        <v>189</v>
      </c>
      <c r="E1075" s="235" t="s">
        <v>19</v>
      </c>
      <c r="F1075" s="236" t="s">
        <v>1801</v>
      </c>
      <c r="G1075" s="233"/>
      <c r="H1075" s="237">
        <v>77.840999999999994</v>
      </c>
      <c r="I1075" s="238"/>
      <c r="J1075" s="233"/>
      <c r="K1075" s="233"/>
      <c r="L1075" s="239"/>
      <c r="M1075" s="240"/>
      <c r="N1075" s="241"/>
      <c r="O1075" s="241"/>
      <c r="P1075" s="241"/>
      <c r="Q1075" s="241"/>
      <c r="R1075" s="241"/>
      <c r="S1075" s="241"/>
      <c r="T1075" s="24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3" t="s">
        <v>189</v>
      </c>
      <c r="AU1075" s="243" t="s">
        <v>81</v>
      </c>
      <c r="AV1075" s="13" t="s">
        <v>81</v>
      </c>
      <c r="AW1075" s="13" t="s">
        <v>33</v>
      </c>
      <c r="AX1075" s="13" t="s">
        <v>71</v>
      </c>
      <c r="AY1075" s="243" t="s">
        <v>178</v>
      </c>
    </row>
    <row r="1076" s="13" customFormat="1">
      <c r="A1076" s="13"/>
      <c r="B1076" s="232"/>
      <c r="C1076" s="233"/>
      <c r="D1076" s="234" t="s">
        <v>189</v>
      </c>
      <c r="E1076" s="235" t="s">
        <v>19</v>
      </c>
      <c r="F1076" s="236" t="s">
        <v>1802</v>
      </c>
      <c r="G1076" s="233"/>
      <c r="H1076" s="237">
        <v>22.859999999999999</v>
      </c>
      <c r="I1076" s="238"/>
      <c r="J1076" s="233"/>
      <c r="K1076" s="233"/>
      <c r="L1076" s="239"/>
      <c r="M1076" s="240"/>
      <c r="N1076" s="241"/>
      <c r="O1076" s="241"/>
      <c r="P1076" s="241"/>
      <c r="Q1076" s="241"/>
      <c r="R1076" s="241"/>
      <c r="S1076" s="241"/>
      <c r="T1076" s="242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3" t="s">
        <v>189</v>
      </c>
      <c r="AU1076" s="243" t="s">
        <v>81</v>
      </c>
      <c r="AV1076" s="13" t="s">
        <v>81</v>
      </c>
      <c r="AW1076" s="13" t="s">
        <v>33</v>
      </c>
      <c r="AX1076" s="13" t="s">
        <v>71</v>
      </c>
      <c r="AY1076" s="243" t="s">
        <v>178</v>
      </c>
    </row>
    <row r="1077" s="13" customFormat="1">
      <c r="A1077" s="13"/>
      <c r="B1077" s="232"/>
      <c r="C1077" s="233"/>
      <c r="D1077" s="234" t="s">
        <v>189</v>
      </c>
      <c r="E1077" s="235" t="s">
        <v>19</v>
      </c>
      <c r="F1077" s="236" t="s">
        <v>1803</v>
      </c>
      <c r="G1077" s="233"/>
      <c r="H1077" s="237">
        <v>24.800000000000001</v>
      </c>
      <c r="I1077" s="238"/>
      <c r="J1077" s="233"/>
      <c r="K1077" s="233"/>
      <c r="L1077" s="239"/>
      <c r="M1077" s="240"/>
      <c r="N1077" s="241"/>
      <c r="O1077" s="241"/>
      <c r="P1077" s="241"/>
      <c r="Q1077" s="241"/>
      <c r="R1077" s="241"/>
      <c r="S1077" s="241"/>
      <c r="T1077" s="242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3" t="s">
        <v>189</v>
      </c>
      <c r="AU1077" s="243" t="s">
        <v>81</v>
      </c>
      <c r="AV1077" s="13" t="s">
        <v>81</v>
      </c>
      <c r="AW1077" s="13" t="s">
        <v>33</v>
      </c>
      <c r="AX1077" s="13" t="s">
        <v>71</v>
      </c>
      <c r="AY1077" s="243" t="s">
        <v>178</v>
      </c>
    </row>
    <row r="1078" s="14" customFormat="1">
      <c r="A1078" s="14"/>
      <c r="B1078" s="244"/>
      <c r="C1078" s="245"/>
      <c r="D1078" s="234" t="s">
        <v>189</v>
      </c>
      <c r="E1078" s="246" t="s">
        <v>19</v>
      </c>
      <c r="F1078" s="247" t="s">
        <v>214</v>
      </c>
      <c r="G1078" s="245"/>
      <c r="H1078" s="248">
        <v>125.50100000000001</v>
      </c>
      <c r="I1078" s="249"/>
      <c r="J1078" s="245"/>
      <c r="K1078" s="245"/>
      <c r="L1078" s="250"/>
      <c r="M1078" s="251"/>
      <c r="N1078" s="252"/>
      <c r="O1078" s="252"/>
      <c r="P1078" s="252"/>
      <c r="Q1078" s="252"/>
      <c r="R1078" s="252"/>
      <c r="S1078" s="252"/>
      <c r="T1078" s="25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4" t="s">
        <v>189</v>
      </c>
      <c r="AU1078" s="254" t="s">
        <v>81</v>
      </c>
      <c r="AV1078" s="14" t="s">
        <v>185</v>
      </c>
      <c r="AW1078" s="14" t="s">
        <v>33</v>
      </c>
      <c r="AX1078" s="14" t="s">
        <v>79</v>
      </c>
      <c r="AY1078" s="254" t="s">
        <v>178</v>
      </c>
    </row>
    <row r="1079" s="2" customFormat="1" ht="16.5" customHeight="1">
      <c r="A1079" s="40"/>
      <c r="B1079" s="41"/>
      <c r="C1079" s="265" t="s">
        <v>1804</v>
      </c>
      <c r="D1079" s="265" t="s">
        <v>430</v>
      </c>
      <c r="E1079" s="266" t="s">
        <v>1805</v>
      </c>
      <c r="F1079" s="267" t="s">
        <v>1806</v>
      </c>
      <c r="G1079" s="268" t="s">
        <v>193</v>
      </c>
      <c r="H1079" s="269">
        <v>0.30099999999999999</v>
      </c>
      <c r="I1079" s="270"/>
      <c r="J1079" s="271">
        <f>ROUND(I1079*H1079,2)</f>
        <v>0</v>
      </c>
      <c r="K1079" s="267" t="s">
        <v>184</v>
      </c>
      <c r="L1079" s="272"/>
      <c r="M1079" s="273" t="s">
        <v>19</v>
      </c>
      <c r="N1079" s="274" t="s">
        <v>42</v>
      </c>
      <c r="O1079" s="86"/>
      <c r="P1079" s="223">
        <f>O1079*H1079</f>
        <v>0</v>
      </c>
      <c r="Q1079" s="223">
        <v>0.44</v>
      </c>
      <c r="R1079" s="223">
        <f>Q1079*H1079</f>
        <v>0.13244</v>
      </c>
      <c r="S1079" s="223">
        <v>0</v>
      </c>
      <c r="T1079" s="224">
        <f>S1079*H1079</f>
        <v>0</v>
      </c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R1079" s="225" t="s">
        <v>367</v>
      </c>
      <c r="AT1079" s="225" t="s">
        <v>430</v>
      </c>
      <c r="AU1079" s="225" t="s">
        <v>81</v>
      </c>
      <c r="AY1079" s="19" t="s">
        <v>178</v>
      </c>
      <c r="BE1079" s="226">
        <f>IF(N1079="základní",J1079,0)</f>
        <v>0</v>
      </c>
      <c r="BF1079" s="226">
        <f>IF(N1079="snížená",J1079,0)</f>
        <v>0</v>
      </c>
      <c r="BG1079" s="226">
        <f>IF(N1079="zákl. přenesená",J1079,0)</f>
        <v>0</v>
      </c>
      <c r="BH1079" s="226">
        <f>IF(N1079="sníž. přenesená",J1079,0)</f>
        <v>0</v>
      </c>
      <c r="BI1079" s="226">
        <f>IF(N1079="nulová",J1079,0)</f>
        <v>0</v>
      </c>
      <c r="BJ1079" s="19" t="s">
        <v>79</v>
      </c>
      <c r="BK1079" s="226">
        <f>ROUND(I1079*H1079,2)</f>
        <v>0</v>
      </c>
      <c r="BL1079" s="19" t="s">
        <v>272</v>
      </c>
      <c r="BM1079" s="225" t="s">
        <v>1807</v>
      </c>
    </row>
    <row r="1080" s="13" customFormat="1">
      <c r="A1080" s="13"/>
      <c r="B1080" s="232"/>
      <c r="C1080" s="233"/>
      <c r="D1080" s="234" t="s">
        <v>189</v>
      </c>
      <c r="E1080" s="235" t="s">
        <v>19</v>
      </c>
      <c r="F1080" s="236" t="s">
        <v>1808</v>
      </c>
      <c r="G1080" s="233"/>
      <c r="H1080" s="237">
        <v>0.30099999999999999</v>
      </c>
      <c r="I1080" s="238"/>
      <c r="J1080" s="233"/>
      <c r="K1080" s="233"/>
      <c r="L1080" s="239"/>
      <c r="M1080" s="240"/>
      <c r="N1080" s="241"/>
      <c r="O1080" s="241"/>
      <c r="P1080" s="241"/>
      <c r="Q1080" s="241"/>
      <c r="R1080" s="241"/>
      <c r="S1080" s="241"/>
      <c r="T1080" s="242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3" t="s">
        <v>189</v>
      </c>
      <c r="AU1080" s="243" t="s">
        <v>81</v>
      </c>
      <c r="AV1080" s="13" t="s">
        <v>81</v>
      </c>
      <c r="AW1080" s="13" t="s">
        <v>33</v>
      </c>
      <c r="AX1080" s="13" t="s">
        <v>79</v>
      </c>
      <c r="AY1080" s="243" t="s">
        <v>178</v>
      </c>
    </row>
    <row r="1081" s="2" customFormat="1" ht="16.5" customHeight="1">
      <c r="A1081" s="40"/>
      <c r="B1081" s="41"/>
      <c r="C1081" s="265" t="s">
        <v>1809</v>
      </c>
      <c r="D1081" s="265" t="s">
        <v>430</v>
      </c>
      <c r="E1081" s="266" t="s">
        <v>1810</v>
      </c>
      <c r="F1081" s="267" t="s">
        <v>1811</v>
      </c>
      <c r="G1081" s="268" t="s">
        <v>532</v>
      </c>
      <c r="H1081" s="269">
        <v>241.75</v>
      </c>
      <c r="I1081" s="270"/>
      <c r="J1081" s="271">
        <f>ROUND(I1081*H1081,2)</f>
        <v>0</v>
      </c>
      <c r="K1081" s="267" t="s">
        <v>184</v>
      </c>
      <c r="L1081" s="272"/>
      <c r="M1081" s="273" t="s">
        <v>19</v>
      </c>
      <c r="N1081" s="274" t="s">
        <v>42</v>
      </c>
      <c r="O1081" s="86"/>
      <c r="P1081" s="223">
        <f>O1081*H1081</f>
        <v>0</v>
      </c>
      <c r="Q1081" s="223">
        <v>0.00027999999999999998</v>
      </c>
      <c r="R1081" s="223">
        <f>Q1081*H1081</f>
        <v>0.06769</v>
      </c>
      <c r="S1081" s="223">
        <v>0</v>
      </c>
      <c r="T1081" s="224">
        <f>S1081*H1081</f>
        <v>0</v>
      </c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R1081" s="225" t="s">
        <v>367</v>
      </c>
      <c r="AT1081" s="225" t="s">
        <v>430</v>
      </c>
      <c r="AU1081" s="225" t="s">
        <v>81</v>
      </c>
      <c r="AY1081" s="19" t="s">
        <v>178</v>
      </c>
      <c r="BE1081" s="226">
        <f>IF(N1081="základní",J1081,0)</f>
        <v>0</v>
      </c>
      <c r="BF1081" s="226">
        <f>IF(N1081="snížená",J1081,0)</f>
        <v>0</v>
      </c>
      <c r="BG1081" s="226">
        <f>IF(N1081="zákl. přenesená",J1081,0)</f>
        <v>0</v>
      </c>
      <c r="BH1081" s="226">
        <f>IF(N1081="sníž. přenesená",J1081,0)</f>
        <v>0</v>
      </c>
      <c r="BI1081" s="226">
        <f>IF(N1081="nulová",J1081,0)</f>
        <v>0</v>
      </c>
      <c r="BJ1081" s="19" t="s">
        <v>79</v>
      </c>
      <c r="BK1081" s="226">
        <f>ROUND(I1081*H1081,2)</f>
        <v>0</v>
      </c>
      <c r="BL1081" s="19" t="s">
        <v>272</v>
      </c>
      <c r="BM1081" s="225" t="s">
        <v>1812</v>
      </c>
    </row>
    <row r="1082" s="13" customFormat="1">
      <c r="A1082" s="13"/>
      <c r="B1082" s="232"/>
      <c r="C1082" s="233"/>
      <c r="D1082" s="234" t="s">
        <v>189</v>
      </c>
      <c r="E1082" s="235" t="s">
        <v>19</v>
      </c>
      <c r="F1082" s="236" t="s">
        <v>1813</v>
      </c>
      <c r="G1082" s="233"/>
      <c r="H1082" s="237">
        <v>125.55</v>
      </c>
      <c r="I1082" s="238"/>
      <c r="J1082" s="233"/>
      <c r="K1082" s="233"/>
      <c r="L1082" s="239"/>
      <c r="M1082" s="240"/>
      <c r="N1082" s="241"/>
      <c r="O1082" s="241"/>
      <c r="P1082" s="241"/>
      <c r="Q1082" s="241"/>
      <c r="R1082" s="241"/>
      <c r="S1082" s="241"/>
      <c r="T1082" s="242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3" t="s">
        <v>189</v>
      </c>
      <c r="AU1082" s="243" t="s">
        <v>81</v>
      </c>
      <c r="AV1082" s="13" t="s">
        <v>81</v>
      </c>
      <c r="AW1082" s="13" t="s">
        <v>33</v>
      </c>
      <c r="AX1082" s="13" t="s">
        <v>71</v>
      </c>
      <c r="AY1082" s="243" t="s">
        <v>178</v>
      </c>
    </row>
    <row r="1083" s="13" customFormat="1">
      <c r="A1083" s="13"/>
      <c r="B1083" s="232"/>
      <c r="C1083" s="233"/>
      <c r="D1083" s="234" t="s">
        <v>189</v>
      </c>
      <c r="E1083" s="235" t="s">
        <v>19</v>
      </c>
      <c r="F1083" s="236" t="s">
        <v>1814</v>
      </c>
      <c r="G1083" s="233"/>
      <c r="H1083" s="237">
        <v>76.200000000000003</v>
      </c>
      <c r="I1083" s="238"/>
      <c r="J1083" s="233"/>
      <c r="K1083" s="233"/>
      <c r="L1083" s="239"/>
      <c r="M1083" s="240"/>
      <c r="N1083" s="241"/>
      <c r="O1083" s="241"/>
      <c r="P1083" s="241"/>
      <c r="Q1083" s="241"/>
      <c r="R1083" s="241"/>
      <c r="S1083" s="241"/>
      <c r="T1083" s="242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3" t="s">
        <v>189</v>
      </c>
      <c r="AU1083" s="243" t="s">
        <v>81</v>
      </c>
      <c r="AV1083" s="13" t="s">
        <v>81</v>
      </c>
      <c r="AW1083" s="13" t="s">
        <v>33</v>
      </c>
      <c r="AX1083" s="13" t="s">
        <v>71</v>
      </c>
      <c r="AY1083" s="243" t="s">
        <v>178</v>
      </c>
    </row>
    <row r="1084" s="13" customFormat="1">
      <c r="A1084" s="13"/>
      <c r="B1084" s="232"/>
      <c r="C1084" s="233"/>
      <c r="D1084" s="234" t="s">
        <v>189</v>
      </c>
      <c r="E1084" s="235" t="s">
        <v>19</v>
      </c>
      <c r="F1084" s="236" t="s">
        <v>1815</v>
      </c>
      <c r="G1084" s="233"/>
      <c r="H1084" s="237">
        <v>40</v>
      </c>
      <c r="I1084" s="238"/>
      <c r="J1084" s="233"/>
      <c r="K1084" s="233"/>
      <c r="L1084" s="239"/>
      <c r="M1084" s="240"/>
      <c r="N1084" s="241"/>
      <c r="O1084" s="241"/>
      <c r="P1084" s="241"/>
      <c r="Q1084" s="241"/>
      <c r="R1084" s="241"/>
      <c r="S1084" s="241"/>
      <c r="T1084" s="242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3" t="s">
        <v>189</v>
      </c>
      <c r="AU1084" s="243" t="s">
        <v>81</v>
      </c>
      <c r="AV1084" s="13" t="s">
        <v>81</v>
      </c>
      <c r="AW1084" s="13" t="s">
        <v>33</v>
      </c>
      <c r="AX1084" s="13" t="s">
        <v>71</v>
      </c>
      <c r="AY1084" s="243" t="s">
        <v>178</v>
      </c>
    </row>
    <row r="1085" s="14" customFormat="1">
      <c r="A1085" s="14"/>
      <c r="B1085" s="244"/>
      <c r="C1085" s="245"/>
      <c r="D1085" s="234" t="s">
        <v>189</v>
      </c>
      <c r="E1085" s="246" t="s">
        <v>19</v>
      </c>
      <c r="F1085" s="247" t="s">
        <v>214</v>
      </c>
      <c r="G1085" s="245"/>
      <c r="H1085" s="248">
        <v>241.75</v>
      </c>
      <c r="I1085" s="249"/>
      <c r="J1085" s="245"/>
      <c r="K1085" s="245"/>
      <c r="L1085" s="250"/>
      <c r="M1085" s="251"/>
      <c r="N1085" s="252"/>
      <c r="O1085" s="252"/>
      <c r="P1085" s="252"/>
      <c r="Q1085" s="252"/>
      <c r="R1085" s="252"/>
      <c r="S1085" s="252"/>
      <c r="T1085" s="253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4" t="s">
        <v>189</v>
      </c>
      <c r="AU1085" s="254" t="s">
        <v>81</v>
      </c>
      <c r="AV1085" s="14" t="s">
        <v>185</v>
      </c>
      <c r="AW1085" s="14" t="s">
        <v>33</v>
      </c>
      <c r="AX1085" s="14" t="s">
        <v>79</v>
      </c>
      <c r="AY1085" s="254" t="s">
        <v>178</v>
      </c>
    </row>
    <row r="1086" s="2" customFormat="1" ht="16.5" customHeight="1">
      <c r="A1086" s="40"/>
      <c r="B1086" s="41"/>
      <c r="C1086" s="214" t="s">
        <v>1816</v>
      </c>
      <c r="D1086" s="214" t="s">
        <v>180</v>
      </c>
      <c r="E1086" s="215" t="s">
        <v>1797</v>
      </c>
      <c r="F1086" s="216" t="s">
        <v>1798</v>
      </c>
      <c r="G1086" s="217" t="s">
        <v>275</v>
      </c>
      <c r="H1086" s="218">
        <v>90.989999999999995</v>
      </c>
      <c r="I1086" s="219"/>
      <c r="J1086" s="220">
        <f>ROUND(I1086*H1086,2)</f>
        <v>0</v>
      </c>
      <c r="K1086" s="216" t="s">
        <v>184</v>
      </c>
      <c r="L1086" s="46"/>
      <c r="M1086" s="221" t="s">
        <v>19</v>
      </c>
      <c r="N1086" s="222" t="s">
        <v>42</v>
      </c>
      <c r="O1086" s="86"/>
      <c r="P1086" s="223">
        <f>O1086*H1086</f>
        <v>0</v>
      </c>
      <c r="Q1086" s="223">
        <v>0.00012999999999999999</v>
      </c>
      <c r="R1086" s="223">
        <f>Q1086*H1086</f>
        <v>0.011828699999999998</v>
      </c>
      <c r="S1086" s="223">
        <v>0</v>
      </c>
      <c r="T1086" s="224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25" t="s">
        <v>272</v>
      </c>
      <c r="AT1086" s="225" t="s">
        <v>180</v>
      </c>
      <c r="AU1086" s="225" t="s">
        <v>81</v>
      </c>
      <c r="AY1086" s="19" t="s">
        <v>178</v>
      </c>
      <c r="BE1086" s="226">
        <f>IF(N1086="základní",J1086,0)</f>
        <v>0</v>
      </c>
      <c r="BF1086" s="226">
        <f>IF(N1086="snížená",J1086,0)</f>
        <v>0</v>
      </c>
      <c r="BG1086" s="226">
        <f>IF(N1086="zákl. přenesená",J1086,0)</f>
        <v>0</v>
      </c>
      <c r="BH1086" s="226">
        <f>IF(N1086="sníž. přenesená",J1086,0)</f>
        <v>0</v>
      </c>
      <c r="BI1086" s="226">
        <f>IF(N1086="nulová",J1086,0)</f>
        <v>0</v>
      </c>
      <c r="BJ1086" s="19" t="s">
        <v>79</v>
      </c>
      <c r="BK1086" s="226">
        <f>ROUND(I1086*H1086,2)</f>
        <v>0</v>
      </c>
      <c r="BL1086" s="19" t="s">
        <v>272</v>
      </c>
      <c r="BM1086" s="225" t="s">
        <v>1817</v>
      </c>
    </row>
    <row r="1087" s="2" customFormat="1">
      <c r="A1087" s="40"/>
      <c r="B1087" s="41"/>
      <c r="C1087" s="42"/>
      <c r="D1087" s="227" t="s">
        <v>187</v>
      </c>
      <c r="E1087" s="42"/>
      <c r="F1087" s="228" t="s">
        <v>1800</v>
      </c>
      <c r="G1087" s="42"/>
      <c r="H1087" s="42"/>
      <c r="I1087" s="229"/>
      <c r="J1087" s="42"/>
      <c r="K1087" s="42"/>
      <c r="L1087" s="46"/>
      <c r="M1087" s="230"/>
      <c r="N1087" s="231"/>
      <c r="O1087" s="86"/>
      <c r="P1087" s="86"/>
      <c r="Q1087" s="86"/>
      <c r="R1087" s="86"/>
      <c r="S1087" s="86"/>
      <c r="T1087" s="87"/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T1087" s="19" t="s">
        <v>187</v>
      </c>
      <c r="AU1087" s="19" t="s">
        <v>81</v>
      </c>
    </row>
    <row r="1088" s="13" customFormat="1">
      <c r="A1088" s="13"/>
      <c r="B1088" s="232"/>
      <c r="C1088" s="233"/>
      <c r="D1088" s="234" t="s">
        <v>189</v>
      </c>
      <c r="E1088" s="235" t="s">
        <v>19</v>
      </c>
      <c r="F1088" s="236" t="s">
        <v>1818</v>
      </c>
      <c r="G1088" s="233"/>
      <c r="H1088" s="237">
        <v>58.590000000000003</v>
      </c>
      <c r="I1088" s="238"/>
      <c r="J1088" s="233"/>
      <c r="K1088" s="233"/>
      <c r="L1088" s="239"/>
      <c r="M1088" s="240"/>
      <c r="N1088" s="241"/>
      <c r="O1088" s="241"/>
      <c r="P1088" s="241"/>
      <c r="Q1088" s="241"/>
      <c r="R1088" s="241"/>
      <c r="S1088" s="241"/>
      <c r="T1088" s="24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3" t="s">
        <v>189</v>
      </c>
      <c r="AU1088" s="243" t="s">
        <v>81</v>
      </c>
      <c r="AV1088" s="13" t="s">
        <v>81</v>
      </c>
      <c r="AW1088" s="13" t="s">
        <v>33</v>
      </c>
      <c r="AX1088" s="13" t="s">
        <v>71</v>
      </c>
      <c r="AY1088" s="243" t="s">
        <v>178</v>
      </c>
    </row>
    <row r="1089" s="13" customFormat="1">
      <c r="A1089" s="13"/>
      <c r="B1089" s="232"/>
      <c r="C1089" s="233"/>
      <c r="D1089" s="234" t="s">
        <v>189</v>
      </c>
      <c r="E1089" s="235" t="s">
        <v>19</v>
      </c>
      <c r="F1089" s="236" t="s">
        <v>1819</v>
      </c>
      <c r="G1089" s="233"/>
      <c r="H1089" s="237">
        <v>25.399999999999999</v>
      </c>
      <c r="I1089" s="238"/>
      <c r="J1089" s="233"/>
      <c r="K1089" s="233"/>
      <c r="L1089" s="239"/>
      <c r="M1089" s="240"/>
      <c r="N1089" s="241"/>
      <c r="O1089" s="241"/>
      <c r="P1089" s="241"/>
      <c r="Q1089" s="241"/>
      <c r="R1089" s="241"/>
      <c r="S1089" s="241"/>
      <c r="T1089" s="242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3" t="s">
        <v>189</v>
      </c>
      <c r="AU1089" s="243" t="s">
        <v>81</v>
      </c>
      <c r="AV1089" s="13" t="s">
        <v>81</v>
      </c>
      <c r="AW1089" s="13" t="s">
        <v>33</v>
      </c>
      <c r="AX1089" s="13" t="s">
        <v>71</v>
      </c>
      <c r="AY1089" s="243" t="s">
        <v>178</v>
      </c>
    </row>
    <row r="1090" s="13" customFormat="1">
      <c r="A1090" s="13"/>
      <c r="B1090" s="232"/>
      <c r="C1090" s="233"/>
      <c r="D1090" s="234" t="s">
        <v>189</v>
      </c>
      <c r="E1090" s="235" t="s">
        <v>19</v>
      </c>
      <c r="F1090" s="236" t="s">
        <v>1820</v>
      </c>
      <c r="G1090" s="233"/>
      <c r="H1090" s="237">
        <v>7</v>
      </c>
      <c r="I1090" s="238"/>
      <c r="J1090" s="233"/>
      <c r="K1090" s="233"/>
      <c r="L1090" s="239"/>
      <c r="M1090" s="240"/>
      <c r="N1090" s="241"/>
      <c r="O1090" s="241"/>
      <c r="P1090" s="241"/>
      <c r="Q1090" s="241"/>
      <c r="R1090" s="241"/>
      <c r="S1090" s="241"/>
      <c r="T1090" s="242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3" t="s">
        <v>189</v>
      </c>
      <c r="AU1090" s="243" t="s">
        <v>81</v>
      </c>
      <c r="AV1090" s="13" t="s">
        <v>81</v>
      </c>
      <c r="AW1090" s="13" t="s">
        <v>33</v>
      </c>
      <c r="AX1090" s="13" t="s">
        <v>71</v>
      </c>
      <c r="AY1090" s="243" t="s">
        <v>178</v>
      </c>
    </row>
    <row r="1091" s="14" customFormat="1">
      <c r="A1091" s="14"/>
      <c r="B1091" s="244"/>
      <c r="C1091" s="245"/>
      <c r="D1091" s="234" t="s">
        <v>189</v>
      </c>
      <c r="E1091" s="246" t="s">
        <v>19</v>
      </c>
      <c r="F1091" s="247" t="s">
        <v>214</v>
      </c>
      <c r="G1091" s="245"/>
      <c r="H1091" s="248">
        <v>90.989999999999995</v>
      </c>
      <c r="I1091" s="249"/>
      <c r="J1091" s="245"/>
      <c r="K1091" s="245"/>
      <c r="L1091" s="250"/>
      <c r="M1091" s="251"/>
      <c r="N1091" s="252"/>
      <c r="O1091" s="252"/>
      <c r="P1091" s="252"/>
      <c r="Q1091" s="252"/>
      <c r="R1091" s="252"/>
      <c r="S1091" s="252"/>
      <c r="T1091" s="253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4" t="s">
        <v>189</v>
      </c>
      <c r="AU1091" s="254" t="s">
        <v>81</v>
      </c>
      <c r="AV1091" s="14" t="s">
        <v>185</v>
      </c>
      <c r="AW1091" s="14" t="s">
        <v>33</v>
      </c>
      <c r="AX1091" s="14" t="s">
        <v>79</v>
      </c>
      <c r="AY1091" s="254" t="s">
        <v>178</v>
      </c>
    </row>
    <row r="1092" s="2" customFormat="1" ht="16.5" customHeight="1">
      <c r="A1092" s="40"/>
      <c r="B1092" s="41"/>
      <c r="C1092" s="265" t="s">
        <v>1821</v>
      </c>
      <c r="D1092" s="265" t="s">
        <v>430</v>
      </c>
      <c r="E1092" s="266" t="s">
        <v>1822</v>
      </c>
      <c r="F1092" s="267" t="s">
        <v>1823</v>
      </c>
      <c r="G1092" s="268" t="s">
        <v>275</v>
      </c>
      <c r="H1092" s="269">
        <v>90.989999999999995</v>
      </c>
      <c r="I1092" s="270"/>
      <c r="J1092" s="271">
        <f>ROUND(I1092*H1092,2)</f>
        <v>0</v>
      </c>
      <c r="K1092" s="267" t="s">
        <v>19</v>
      </c>
      <c r="L1092" s="272"/>
      <c r="M1092" s="273" t="s">
        <v>19</v>
      </c>
      <c r="N1092" s="274" t="s">
        <v>42</v>
      </c>
      <c r="O1092" s="86"/>
      <c r="P1092" s="223">
        <f>O1092*H1092</f>
        <v>0</v>
      </c>
      <c r="Q1092" s="223">
        <v>0.0014300000000000001</v>
      </c>
      <c r="R1092" s="223">
        <f>Q1092*H1092</f>
        <v>0.1301157</v>
      </c>
      <c r="S1092" s="223">
        <v>0</v>
      </c>
      <c r="T1092" s="224">
        <f>S1092*H1092</f>
        <v>0</v>
      </c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R1092" s="225" t="s">
        <v>367</v>
      </c>
      <c r="AT1092" s="225" t="s">
        <v>430</v>
      </c>
      <c r="AU1092" s="225" t="s">
        <v>81</v>
      </c>
      <c r="AY1092" s="19" t="s">
        <v>178</v>
      </c>
      <c r="BE1092" s="226">
        <f>IF(N1092="základní",J1092,0)</f>
        <v>0</v>
      </c>
      <c r="BF1092" s="226">
        <f>IF(N1092="snížená",J1092,0)</f>
        <v>0</v>
      </c>
      <c r="BG1092" s="226">
        <f>IF(N1092="zákl. přenesená",J1092,0)</f>
        <v>0</v>
      </c>
      <c r="BH1092" s="226">
        <f>IF(N1092="sníž. přenesená",J1092,0)</f>
        <v>0</v>
      </c>
      <c r="BI1092" s="226">
        <f>IF(N1092="nulová",J1092,0)</f>
        <v>0</v>
      </c>
      <c r="BJ1092" s="19" t="s">
        <v>79</v>
      </c>
      <c r="BK1092" s="226">
        <f>ROUND(I1092*H1092,2)</f>
        <v>0</v>
      </c>
      <c r="BL1092" s="19" t="s">
        <v>272</v>
      </c>
      <c r="BM1092" s="225" t="s">
        <v>1824</v>
      </c>
    </row>
    <row r="1093" s="2" customFormat="1" ht="16.5" customHeight="1">
      <c r="A1093" s="40"/>
      <c r="B1093" s="41"/>
      <c r="C1093" s="214" t="s">
        <v>1825</v>
      </c>
      <c r="D1093" s="214" t="s">
        <v>180</v>
      </c>
      <c r="E1093" s="215" t="s">
        <v>1826</v>
      </c>
      <c r="F1093" s="216" t="s">
        <v>1827</v>
      </c>
      <c r="G1093" s="217" t="s">
        <v>183</v>
      </c>
      <c r="H1093" s="218">
        <v>36.667000000000002</v>
      </c>
      <c r="I1093" s="219"/>
      <c r="J1093" s="220">
        <f>ROUND(I1093*H1093,2)</f>
        <v>0</v>
      </c>
      <c r="K1093" s="216" t="s">
        <v>184</v>
      </c>
      <c r="L1093" s="46"/>
      <c r="M1093" s="221" t="s">
        <v>19</v>
      </c>
      <c r="N1093" s="222" t="s">
        <v>42</v>
      </c>
      <c r="O1093" s="86"/>
      <c r="P1093" s="223">
        <f>O1093*H1093</f>
        <v>0</v>
      </c>
      <c r="Q1093" s="223">
        <v>0</v>
      </c>
      <c r="R1093" s="223">
        <f>Q1093*H1093</f>
        <v>0</v>
      </c>
      <c r="S1093" s="223">
        <v>0</v>
      </c>
      <c r="T1093" s="224">
        <f>S1093*H1093</f>
        <v>0</v>
      </c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R1093" s="225" t="s">
        <v>272</v>
      </c>
      <c r="AT1093" s="225" t="s">
        <v>180</v>
      </c>
      <c r="AU1093" s="225" t="s">
        <v>81</v>
      </c>
      <c r="AY1093" s="19" t="s">
        <v>178</v>
      </c>
      <c r="BE1093" s="226">
        <f>IF(N1093="základní",J1093,0)</f>
        <v>0</v>
      </c>
      <c r="BF1093" s="226">
        <f>IF(N1093="snížená",J1093,0)</f>
        <v>0</v>
      </c>
      <c r="BG1093" s="226">
        <f>IF(N1093="zákl. přenesená",J1093,0)</f>
        <v>0</v>
      </c>
      <c r="BH1093" s="226">
        <f>IF(N1093="sníž. přenesená",J1093,0)</f>
        <v>0</v>
      </c>
      <c r="BI1093" s="226">
        <f>IF(N1093="nulová",J1093,0)</f>
        <v>0</v>
      </c>
      <c r="BJ1093" s="19" t="s">
        <v>79</v>
      </c>
      <c r="BK1093" s="226">
        <f>ROUND(I1093*H1093,2)</f>
        <v>0</v>
      </c>
      <c r="BL1093" s="19" t="s">
        <v>272</v>
      </c>
      <c r="BM1093" s="225" t="s">
        <v>1828</v>
      </c>
    </row>
    <row r="1094" s="2" customFormat="1">
      <c r="A1094" s="40"/>
      <c r="B1094" s="41"/>
      <c r="C1094" s="42"/>
      <c r="D1094" s="227" t="s">
        <v>187</v>
      </c>
      <c r="E1094" s="42"/>
      <c r="F1094" s="228" t="s">
        <v>1829</v>
      </c>
      <c r="G1094" s="42"/>
      <c r="H1094" s="42"/>
      <c r="I1094" s="229"/>
      <c r="J1094" s="42"/>
      <c r="K1094" s="42"/>
      <c r="L1094" s="46"/>
      <c r="M1094" s="230"/>
      <c r="N1094" s="231"/>
      <c r="O1094" s="86"/>
      <c r="P1094" s="86"/>
      <c r="Q1094" s="86"/>
      <c r="R1094" s="86"/>
      <c r="S1094" s="86"/>
      <c r="T1094" s="87"/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T1094" s="19" t="s">
        <v>187</v>
      </c>
      <c r="AU1094" s="19" t="s">
        <v>81</v>
      </c>
    </row>
    <row r="1095" s="13" customFormat="1">
      <c r="A1095" s="13"/>
      <c r="B1095" s="232"/>
      <c r="C1095" s="233"/>
      <c r="D1095" s="234" t="s">
        <v>189</v>
      </c>
      <c r="E1095" s="235" t="s">
        <v>19</v>
      </c>
      <c r="F1095" s="236" t="s">
        <v>1523</v>
      </c>
      <c r="G1095" s="233"/>
      <c r="H1095" s="237">
        <v>25.946999999999999</v>
      </c>
      <c r="I1095" s="238"/>
      <c r="J1095" s="233"/>
      <c r="K1095" s="233"/>
      <c r="L1095" s="239"/>
      <c r="M1095" s="240"/>
      <c r="N1095" s="241"/>
      <c r="O1095" s="241"/>
      <c r="P1095" s="241"/>
      <c r="Q1095" s="241"/>
      <c r="R1095" s="241"/>
      <c r="S1095" s="241"/>
      <c r="T1095" s="242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43" t="s">
        <v>189</v>
      </c>
      <c r="AU1095" s="243" t="s">
        <v>81</v>
      </c>
      <c r="AV1095" s="13" t="s">
        <v>81</v>
      </c>
      <c r="AW1095" s="13" t="s">
        <v>33</v>
      </c>
      <c r="AX1095" s="13" t="s">
        <v>71</v>
      </c>
      <c r="AY1095" s="243" t="s">
        <v>178</v>
      </c>
    </row>
    <row r="1096" s="13" customFormat="1">
      <c r="A1096" s="13"/>
      <c r="B1096" s="232"/>
      <c r="C1096" s="233"/>
      <c r="D1096" s="234" t="s">
        <v>189</v>
      </c>
      <c r="E1096" s="235" t="s">
        <v>19</v>
      </c>
      <c r="F1096" s="236" t="s">
        <v>1524</v>
      </c>
      <c r="G1096" s="233"/>
      <c r="H1096" s="237">
        <v>7.6200000000000001</v>
      </c>
      <c r="I1096" s="238"/>
      <c r="J1096" s="233"/>
      <c r="K1096" s="233"/>
      <c r="L1096" s="239"/>
      <c r="M1096" s="240"/>
      <c r="N1096" s="241"/>
      <c r="O1096" s="241"/>
      <c r="P1096" s="241"/>
      <c r="Q1096" s="241"/>
      <c r="R1096" s="241"/>
      <c r="S1096" s="241"/>
      <c r="T1096" s="242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3" t="s">
        <v>189</v>
      </c>
      <c r="AU1096" s="243" t="s">
        <v>81</v>
      </c>
      <c r="AV1096" s="13" t="s">
        <v>81</v>
      </c>
      <c r="AW1096" s="13" t="s">
        <v>33</v>
      </c>
      <c r="AX1096" s="13" t="s">
        <v>71</v>
      </c>
      <c r="AY1096" s="243" t="s">
        <v>178</v>
      </c>
    </row>
    <row r="1097" s="13" customFormat="1">
      <c r="A1097" s="13"/>
      <c r="B1097" s="232"/>
      <c r="C1097" s="233"/>
      <c r="D1097" s="234" t="s">
        <v>189</v>
      </c>
      <c r="E1097" s="235" t="s">
        <v>19</v>
      </c>
      <c r="F1097" s="236" t="s">
        <v>1525</v>
      </c>
      <c r="G1097" s="233"/>
      <c r="H1097" s="237">
        <v>3.1000000000000001</v>
      </c>
      <c r="I1097" s="238"/>
      <c r="J1097" s="233"/>
      <c r="K1097" s="233"/>
      <c r="L1097" s="239"/>
      <c r="M1097" s="240"/>
      <c r="N1097" s="241"/>
      <c r="O1097" s="241"/>
      <c r="P1097" s="241"/>
      <c r="Q1097" s="241"/>
      <c r="R1097" s="241"/>
      <c r="S1097" s="241"/>
      <c r="T1097" s="242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3" t="s">
        <v>189</v>
      </c>
      <c r="AU1097" s="243" t="s">
        <v>81</v>
      </c>
      <c r="AV1097" s="13" t="s">
        <v>81</v>
      </c>
      <c r="AW1097" s="13" t="s">
        <v>33</v>
      </c>
      <c r="AX1097" s="13" t="s">
        <v>71</v>
      </c>
      <c r="AY1097" s="243" t="s">
        <v>178</v>
      </c>
    </row>
    <row r="1098" s="14" customFormat="1">
      <c r="A1098" s="14"/>
      <c r="B1098" s="244"/>
      <c r="C1098" s="245"/>
      <c r="D1098" s="234" t="s">
        <v>189</v>
      </c>
      <c r="E1098" s="246" t="s">
        <v>19</v>
      </c>
      <c r="F1098" s="247" t="s">
        <v>214</v>
      </c>
      <c r="G1098" s="245"/>
      <c r="H1098" s="248">
        <v>36.667000000000002</v>
      </c>
      <c r="I1098" s="249"/>
      <c r="J1098" s="245"/>
      <c r="K1098" s="245"/>
      <c r="L1098" s="250"/>
      <c r="M1098" s="251"/>
      <c r="N1098" s="252"/>
      <c r="O1098" s="252"/>
      <c r="P1098" s="252"/>
      <c r="Q1098" s="252"/>
      <c r="R1098" s="252"/>
      <c r="S1098" s="252"/>
      <c r="T1098" s="253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4" t="s">
        <v>189</v>
      </c>
      <c r="AU1098" s="254" t="s">
        <v>81</v>
      </c>
      <c r="AV1098" s="14" t="s">
        <v>185</v>
      </c>
      <c r="AW1098" s="14" t="s">
        <v>33</v>
      </c>
      <c r="AX1098" s="14" t="s">
        <v>79</v>
      </c>
      <c r="AY1098" s="254" t="s">
        <v>178</v>
      </c>
    </row>
    <row r="1099" s="2" customFormat="1" ht="24.15" customHeight="1">
      <c r="A1099" s="40"/>
      <c r="B1099" s="41"/>
      <c r="C1099" s="265" t="s">
        <v>1830</v>
      </c>
      <c r="D1099" s="265" t="s">
        <v>430</v>
      </c>
      <c r="E1099" s="266" t="s">
        <v>1831</v>
      </c>
      <c r="F1099" s="267" t="s">
        <v>1832</v>
      </c>
      <c r="G1099" s="268" t="s">
        <v>183</v>
      </c>
      <c r="H1099" s="269">
        <v>40.737000000000002</v>
      </c>
      <c r="I1099" s="270"/>
      <c r="J1099" s="271">
        <f>ROUND(I1099*H1099,2)</f>
        <v>0</v>
      </c>
      <c r="K1099" s="267" t="s">
        <v>184</v>
      </c>
      <c r="L1099" s="272"/>
      <c r="M1099" s="273" t="s">
        <v>19</v>
      </c>
      <c r="N1099" s="274" t="s">
        <v>42</v>
      </c>
      <c r="O1099" s="86"/>
      <c r="P1099" s="223">
        <f>O1099*H1099</f>
        <v>0</v>
      </c>
      <c r="Q1099" s="223">
        <v>0.00012999999999999999</v>
      </c>
      <c r="R1099" s="223">
        <f>Q1099*H1099</f>
        <v>0.0052958099999999998</v>
      </c>
      <c r="S1099" s="223">
        <v>0</v>
      </c>
      <c r="T1099" s="224">
        <f>S1099*H1099</f>
        <v>0</v>
      </c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R1099" s="225" t="s">
        <v>367</v>
      </c>
      <c r="AT1099" s="225" t="s">
        <v>430</v>
      </c>
      <c r="AU1099" s="225" t="s">
        <v>81</v>
      </c>
      <c r="AY1099" s="19" t="s">
        <v>178</v>
      </c>
      <c r="BE1099" s="226">
        <f>IF(N1099="základní",J1099,0)</f>
        <v>0</v>
      </c>
      <c r="BF1099" s="226">
        <f>IF(N1099="snížená",J1099,0)</f>
        <v>0</v>
      </c>
      <c r="BG1099" s="226">
        <f>IF(N1099="zákl. přenesená",J1099,0)</f>
        <v>0</v>
      </c>
      <c r="BH1099" s="226">
        <f>IF(N1099="sníž. přenesená",J1099,0)</f>
        <v>0</v>
      </c>
      <c r="BI1099" s="226">
        <f>IF(N1099="nulová",J1099,0)</f>
        <v>0</v>
      </c>
      <c r="BJ1099" s="19" t="s">
        <v>79</v>
      </c>
      <c r="BK1099" s="226">
        <f>ROUND(I1099*H1099,2)</f>
        <v>0</v>
      </c>
      <c r="BL1099" s="19" t="s">
        <v>272</v>
      </c>
      <c r="BM1099" s="225" t="s">
        <v>1833</v>
      </c>
    </row>
    <row r="1100" s="13" customFormat="1">
      <c r="A1100" s="13"/>
      <c r="B1100" s="232"/>
      <c r="C1100" s="233"/>
      <c r="D1100" s="234" t="s">
        <v>189</v>
      </c>
      <c r="E1100" s="233"/>
      <c r="F1100" s="236" t="s">
        <v>1834</v>
      </c>
      <c r="G1100" s="233"/>
      <c r="H1100" s="237">
        <v>40.737000000000002</v>
      </c>
      <c r="I1100" s="238"/>
      <c r="J1100" s="233"/>
      <c r="K1100" s="233"/>
      <c r="L1100" s="239"/>
      <c r="M1100" s="240"/>
      <c r="N1100" s="241"/>
      <c r="O1100" s="241"/>
      <c r="P1100" s="241"/>
      <c r="Q1100" s="241"/>
      <c r="R1100" s="241"/>
      <c r="S1100" s="241"/>
      <c r="T1100" s="24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3" t="s">
        <v>189</v>
      </c>
      <c r="AU1100" s="243" t="s">
        <v>81</v>
      </c>
      <c r="AV1100" s="13" t="s">
        <v>81</v>
      </c>
      <c r="AW1100" s="13" t="s">
        <v>4</v>
      </c>
      <c r="AX1100" s="13" t="s">
        <v>79</v>
      </c>
      <c r="AY1100" s="243" t="s">
        <v>178</v>
      </c>
    </row>
    <row r="1101" s="2" customFormat="1" ht="16.5" customHeight="1">
      <c r="A1101" s="40"/>
      <c r="B1101" s="41"/>
      <c r="C1101" s="214" t="s">
        <v>1835</v>
      </c>
      <c r="D1101" s="214" t="s">
        <v>180</v>
      </c>
      <c r="E1101" s="215" t="s">
        <v>1836</v>
      </c>
      <c r="F1101" s="216" t="s">
        <v>1837</v>
      </c>
      <c r="G1101" s="217" t="s">
        <v>183</v>
      </c>
      <c r="H1101" s="218">
        <v>7.6200000000000001</v>
      </c>
      <c r="I1101" s="219"/>
      <c r="J1101" s="220">
        <f>ROUND(I1101*H1101,2)</f>
        <v>0</v>
      </c>
      <c r="K1101" s="216" t="s">
        <v>184</v>
      </c>
      <c r="L1101" s="46"/>
      <c r="M1101" s="221" t="s">
        <v>19</v>
      </c>
      <c r="N1101" s="222" t="s">
        <v>42</v>
      </c>
      <c r="O1101" s="86"/>
      <c r="P1101" s="223">
        <f>O1101*H1101</f>
        <v>0</v>
      </c>
      <c r="Q1101" s="223">
        <v>0.00012999999999999999</v>
      </c>
      <c r="R1101" s="223">
        <f>Q1101*H1101</f>
        <v>0.0009905999999999999</v>
      </c>
      <c r="S1101" s="223">
        <v>0</v>
      </c>
      <c r="T1101" s="224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25" t="s">
        <v>272</v>
      </c>
      <c r="AT1101" s="225" t="s">
        <v>180</v>
      </c>
      <c r="AU1101" s="225" t="s">
        <v>81</v>
      </c>
      <c r="AY1101" s="19" t="s">
        <v>178</v>
      </c>
      <c r="BE1101" s="226">
        <f>IF(N1101="základní",J1101,0)</f>
        <v>0</v>
      </c>
      <c r="BF1101" s="226">
        <f>IF(N1101="snížená",J1101,0)</f>
        <v>0</v>
      </c>
      <c r="BG1101" s="226">
        <f>IF(N1101="zákl. přenesená",J1101,0)</f>
        <v>0</v>
      </c>
      <c r="BH1101" s="226">
        <f>IF(N1101="sníž. přenesená",J1101,0)</f>
        <v>0</v>
      </c>
      <c r="BI1101" s="226">
        <f>IF(N1101="nulová",J1101,0)</f>
        <v>0</v>
      </c>
      <c r="BJ1101" s="19" t="s">
        <v>79</v>
      </c>
      <c r="BK1101" s="226">
        <f>ROUND(I1101*H1101,2)</f>
        <v>0</v>
      </c>
      <c r="BL1101" s="19" t="s">
        <v>272</v>
      </c>
      <c r="BM1101" s="225" t="s">
        <v>1838</v>
      </c>
    </row>
    <row r="1102" s="2" customFormat="1">
      <c r="A1102" s="40"/>
      <c r="B1102" s="41"/>
      <c r="C1102" s="42"/>
      <c r="D1102" s="227" t="s">
        <v>187</v>
      </c>
      <c r="E1102" s="42"/>
      <c r="F1102" s="228" t="s">
        <v>1839</v>
      </c>
      <c r="G1102" s="42"/>
      <c r="H1102" s="42"/>
      <c r="I1102" s="229"/>
      <c r="J1102" s="42"/>
      <c r="K1102" s="42"/>
      <c r="L1102" s="46"/>
      <c r="M1102" s="230"/>
      <c r="N1102" s="231"/>
      <c r="O1102" s="86"/>
      <c r="P1102" s="86"/>
      <c r="Q1102" s="86"/>
      <c r="R1102" s="86"/>
      <c r="S1102" s="86"/>
      <c r="T1102" s="87"/>
      <c r="U1102" s="40"/>
      <c r="V1102" s="40"/>
      <c r="W1102" s="40"/>
      <c r="X1102" s="40"/>
      <c r="Y1102" s="40"/>
      <c r="Z1102" s="40"/>
      <c r="AA1102" s="40"/>
      <c r="AB1102" s="40"/>
      <c r="AC1102" s="40"/>
      <c r="AD1102" s="40"/>
      <c r="AE1102" s="40"/>
      <c r="AT1102" s="19" t="s">
        <v>187</v>
      </c>
      <c r="AU1102" s="19" t="s">
        <v>81</v>
      </c>
    </row>
    <row r="1103" s="13" customFormat="1">
      <c r="A1103" s="13"/>
      <c r="B1103" s="232"/>
      <c r="C1103" s="233"/>
      <c r="D1103" s="234" t="s">
        <v>189</v>
      </c>
      <c r="E1103" s="235" t="s">
        <v>19</v>
      </c>
      <c r="F1103" s="236" t="s">
        <v>1524</v>
      </c>
      <c r="G1103" s="233"/>
      <c r="H1103" s="237">
        <v>7.6200000000000001</v>
      </c>
      <c r="I1103" s="238"/>
      <c r="J1103" s="233"/>
      <c r="K1103" s="233"/>
      <c r="L1103" s="239"/>
      <c r="M1103" s="240"/>
      <c r="N1103" s="241"/>
      <c r="O1103" s="241"/>
      <c r="P1103" s="241"/>
      <c r="Q1103" s="241"/>
      <c r="R1103" s="241"/>
      <c r="S1103" s="241"/>
      <c r="T1103" s="242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3" t="s">
        <v>189</v>
      </c>
      <c r="AU1103" s="243" t="s">
        <v>81</v>
      </c>
      <c r="AV1103" s="13" t="s">
        <v>81</v>
      </c>
      <c r="AW1103" s="13" t="s">
        <v>33</v>
      </c>
      <c r="AX1103" s="13" t="s">
        <v>79</v>
      </c>
      <c r="AY1103" s="243" t="s">
        <v>178</v>
      </c>
    </row>
    <row r="1104" s="2" customFormat="1" ht="16.5" customHeight="1">
      <c r="A1104" s="40"/>
      <c r="B1104" s="41"/>
      <c r="C1104" s="265" t="s">
        <v>1840</v>
      </c>
      <c r="D1104" s="265" t="s">
        <v>430</v>
      </c>
      <c r="E1104" s="266" t="s">
        <v>1792</v>
      </c>
      <c r="F1104" s="267" t="s">
        <v>1793</v>
      </c>
      <c r="G1104" s="268" t="s">
        <v>183</v>
      </c>
      <c r="H1104" s="269">
        <v>8.7629999999999999</v>
      </c>
      <c r="I1104" s="270"/>
      <c r="J1104" s="271">
        <f>ROUND(I1104*H1104,2)</f>
        <v>0</v>
      </c>
      <c r="K1104" s="267" t="s">
        <v>184</v>
      </c>
      <c r="L1104" s="272"/>
      <c r="M1104" s="273" t="s">
        <v>19</v>
      </c>
      <c r="N1104" s="274" t="s">
        <v>42</v>
      </c>
      <c r="O1104" s="86"/>
      <c r="P1104" s="223">
        <f>O1104*H1104</f>
        <v>0</v>
      </c>
      <c r="Q1104" s="223">
        <v>0.012</v>
      </c>
      <c r="R1104" s="223">
        <f>Q1104*H1104</f>
        <v>0.105156</v>
      </c>
      <c r="S1104" s="223">
        <v>0</v>
      </c>
      <c r="T1104" s="224">
        <f>S1104*H1104</f>
        <v>0</v>
      </c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R1104" s="225" t="s">
        <v>367</v>
      </c>
      <c r="AT1104" s="225" t="s">
        <v>430</v>
      </c>
      <c r="AU1104" s="225" t="s">
        <v>81</v>
      </c>
      <c r="AY1104" s="19" t="s">
        <v>178</v>
      </c>
      <c r="BE1104" s="226">
        <f>IF(N1104="základní",J1104,0)</f>
        <v>0</v>
      </c>
      <c r="BF1104" s="226">
        <f>IF(N1104="snížená",J1104,0)</f>
        <v>0</v>
      </c>
      <c r="BG1104" s="226">
        <f>IF(N1104="zákl. přenesená",J1104,0)</f>
        <v>0</v>
      </c>
      <c r="BH1104" s="226">
        <f>IF(N1104="sníž. přenesená",J1104,0)</f>
        <v>0</v>
      </c>
      <c r="BI1104" s="226">
        <f>IF(N1104="nulová",J1104,0)</f>
        <v>0</v>
      </c>
      <c r="BJ1104" s="19" t="s">
        <v>79</v>
      </c>
      <c r="BK1104" s="226">
        <f>ROUND(I1104*H1104,2)</f>
        <v>0</v>
      </c>
      <c r="BL1104" s="19" t="s">
        <v>272</v>
      </c>
      <c r="BM1104" s="225" t="s">
        <v>1841</v>
      </c>
    </row>
    <row r="1105" s="13" customFormat="1">
      <c r="A1105" s="13"/>
      <c r="B1105" s="232"/>
      <c r="C1105" s="233"/>
      <c r="D1105" s="234" t="s">
        <v>189</v>
      </c>
      <c r="E1105" s="233"/>
      <c r="F1105" s="236" t="s">
        <v>1842</v>
      </c>
      <c r="G1105" s="233"/>
      <c r="H1105" s="237">
        <v>8.7629999999999999</v>
      </c>
      <c r="I1105" s="238"/>
      <c r="J1105" s="233"/>
      <c r="K1105" s="233"/>
      <c r="L1105" s="239"/>
      <c r="M1105" s="240"/>
      <c r="N1105" s="241"/>
      <c r="O1105" s="241"/>
      <c r="P1105" s="241"/>
      <c r="Q1105" s="241"/>
      <c r="R1105" s="241"/>
      <c r="S1105" s="241"/>
      <c r="T1105" s="242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3" t="s">
        <v>189</v>
      </c>
      <c r="AU1105" s="243" t="s">
        <v>81</v>
      </c>
      <c r="AV1105" s="13" t="s">
        <v>81</v>
      </c>
      <c r="AW1105" s="13" t="s">
        <v>4</v>
      </c>
      <c r="AX1105" s="13" t="s">
        <v>79</v>
      </c>
      <c r="AY1105" s="243" t="s">
        <v>178</v>
      </c>
    </row>
    <row r="1106" s="2" customFormat="1" ht="16.5" customHeight="1">
      <c r="A1106" s="40"/>
      <c r="B1106" s="41"/>
      <c r="C1106" s="214" t="s">
        <v>1843</v>
      </c>
      <c r="D1106" s="214" t="s">
        <v>180</v>
      </c>
      <c r="E1106" s="215" t="s">
        <v>1844</v>
      </c>
      <c r="F1106" s="216" t="s">
        <v>1845</v>
      </c>
      <c r="G1106" s="217" t="s">
        <v>275</v>
      </c>
      <c r="H1106" s="218">
        <v>22.07</v>
      </c>
      <c r="I1106" s="219"/>
      <c r="J1106" s="220">
        <f>ROUND(I1106*H1106,2)</f>
        <v>0</v>
      </c>
      <c r="K1106" s="216" t="s">
        <v>184</v>
      </c>
      <c r="L1106" s="46"/>
      <c r="M1106" s="221" t="s">
        <v>19</v>
      </c>
      <c r="N1106" s="222" t="s">
        <v>42</v>
      </c>
      <c r="O1106" s="86"/>
      <c r="P1106" s="223">
        <f>O1106*H1106</f>
        <v>0</v>
      </c>
      <c r="Q1106" s="223">
        <v>0</v>
      </c>
      <c r="R1106" s="223">
        <f>Q1106*H1106</f>
        <v>0</v>
      </c>
      <c r="S1106" s="223">
        <v>0</v>
      </c>
      <c r="T1106" s="224">
        <f>S1106*H1106</f>
        <v>0</v>
      </c>
      <c r="U1106" s="40"/>
      <c r="V1106" s="40"/>
      <c r="W1106" s="40"/>
      <c r="X1106" s="40"/>
      <c r="Y1106" s="40"/>
      <c r="Z1106" s="40"/>
      <c r="AA1106" s="40"/>
      <c r="AB1106" s="40"/>
      <c r="AC1106" s="40"/>
      <c r="AD1106" s="40"/>
      <c r="AE1106" s="40"/>
      <c r="AR1106" s="225" t="s">
        <v>272</v>
      </c>
      <c r="AT1106" s="225" t="s">
        <v>180</v>
      </c>
      <c r="AU1106" s="225" t="s">
        <v>81</v>
      </c>
      <c r="AY1106" s="19" t="s">
        <v>178</v>
      </c>
      <c r="BE1106" s="226">
        <f>IF(N1106="základní",J1106,0)</f>
        <v>0</v>
      </c>
      <c r="BF1106" s="226">
        <f>IF(N1106="snížená",J1106,0)</f>
        <v>0</v>
      </c>
      <c r="BG1106" s="226">
        <f>IF(N1106="zákl. přenesená",J1106,0)</f>
        <v>0</v>
      </c>
      <c r="BH1106" s="226">
        <f>IF(N1106="sníž. přenesená",J1106,0)</f>
        <v>0</v>
      </c>
      <c r="BI1106" s="226">
        <f>IF(N1106="nulová",J1106,0)</f>
        <v>0</v>
      </c>
      <c r="BJ1106" s="19" t="s">
        <v>79</v>
      </c>
      <c r="BK1106" s="226">
        <f>ROUND(I1106*H1106,2)</f>
        <v>0</v>
      </c>
      <c r="BL1106" s="19" t="s">
        <v>272</v>
      </c>
      <c r="BM1106" s="225" t="s">
        <v>1846</v>
      </c>
    </row>
    <row r="1107" s="2" customFormat="1">
      <c r="A1107" s="40"/>
      <c r="B1107" s="41"/>
      <c r="C1107" s="42"/>
      <c r="D1107" s="227" t="s">
        <v>187</v>
      </c>
      <c r="E1107" s="42"/>
      <c r="F1107" s="228" t="s">
        <v>1847</v>
      </c>
      <c r="G1107" s="42"/>
      <c r="H1107" s="42"/>
      <c r="I1107" s="229"/>
      <c r="J1107" s="42"/>
      <c r="K1107" s="42"/>
      <c r="L1107" s="46"/>
      <c r="M1107" s="230"/>
      <c r="N1107" s="231"/>
      <c r="O1107" s="86"/>
      <c r="P1107" s="86"/>
      <c r="Q1107" s="86"/>
      <c r="R1107" s="86"/>
      <c r="S1107" s="86"/>
      <c r="T1107" s="87"/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T1107" s="19" t="s">
        <v>187</v>
      </c>
      <c r="AU1107" s="19" t="s">
        <v>81</v>
      </c>
    </row>
    <row r="1108" s="13" customFormat="1">
      <c r="A1108" s="13"/>
      <c r="B1108" s="232"/>
      <c r="C1108" s="233"/>
      <c r="D1108" s="234" t="s">
        <v>189</v>
      </c>
      <c r="E1108" s="235" t="s">
        <v>19</v>
      </c>
      <c r="F1108" s="236" t="s">
        <v>982</v>
      </c>
      <c r="G1108" s="233"/>
      <c r="H1108" s="237">
        <v>8.3699999999999992</v>
      </c>
      <c r="I1108" s="238"/>
      <c r="J1108" s="233"/>
      <c r="K1108" s="233"/>
      <c r="L1108" s="239"/>
      <c r="M1108" s="240"/>
      <c r="N1108" s="241"/>
      <c r="O1108" s="241"/>
      <c r="P1108" s="241"/>
      <c r="Q1108" s="241"/>
      <c r="R1108" s="241"/>
      <c r="S1108" s="241"/>
      <c r="T1108" s="24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3" t="s">
        <v>189</v>
      </c>
      <c r="AU1108" s="243" t="s">
        <v>81</v>
      </c>
      <c r="AV1108" s="13" t="s">
        <v>81</v>
      </c>
      <c r="AW1108" s="13" t="s">
        <v>33</v>
      </c>
      <c r="AX1108" s="13" t="s">
        <v>71</v>
      </c>
      <c r="AY1108" s="243" t="s">
        <v>178</v>
      </c>
    </row>
    <row r="1109" s="13" customFormat="1">
      <c r="A1109" s="13"/>
      <c r="B1109" s="232"/>
      <c r="C1109" s="233"/>
      <c r="D1109" s="234" t="s">
        <v>189</v>
      </c>
      <c r="E1109" s="235" t="s">
        <v>19</v>
      </c>
      <c r="F1109" s="236" t="s">
        <v>983</v>
      </c>
      <c r="G1109" s="233"/>
      <c r="H1109" s="237">
        <v>12.699999999999999</v>
      </c>
      <c r="I1109" s="238"/>
      <c r="J1109" s="233"/>
      <c r="K1109" s="233"/>
      <c r="L1109" s="239"/>
      <c r="M1109" s="240"/>
      <c r="N1109" s="241"/>
      <c r="O1109" s="241"/>
      <c r="P1109" s="241"/>
      <c r="Q1109" s="241"/>
      <c r="R1109" s="241"/>
      <c r="S1109" s="241"/>
      <c r="T1109" s="242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3" t="s">
        <v>189</v>
      </c>
      <c r="AU1109" s="243" t="s">
        <v>81</v>
      </c>
      <c r="AV1109" s="13" t="s">
        <v>81</v>
      </c>
      <c r="AW1109" s="13" t="s">
        <v>33</v>
      </c>
      <c r="AX1109" s="13" t="s">
        <v>71</v>
      </c>
      <c r="AY1109" s="243" t="s">
        <v>178</v>
      </c>
    </row>
    <row r="1110" s="13" customFormat="1">
      <c r="A1110" s="13"/>
      <c r="B1110" s="232"/>
      <c r="C1110" s="233"/>
      <c r="D1110" s="234" t="s">
        <v>189</v>
      </c>
      <c r="E1110" s="235" t="s">
        <v>19</v>
      </c>
      <c r="F1110" s="236" t="s">
        <v>984</v>
      </c>
      <c r="G1110" s="233"/>
      <c r="H1110" s="237">
        <v>1</v>
      </c>
      <c r="I1110" s="238"/>
      <c r="J1110" s="233"/>
      <c r="K1110" s="233"/>
      <c r="L1110" s="239"/>
      <c r="M1110" s="240"/>
      <c r="N1110" s="241"/>
      <c r="O1110" s="241"/>
      <c r="P1110" s="241"/>
      <c r="Q1110" s="241"/>
      <c r="R1110" s="241"/>
      <c r="S1110" s="241"/>
      <c r="T1110" s="24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3" t="s">
        <v>189</v>
      </c>
      <c r="AU1110" s="243" t="s">
        <v>81</v>
      </c>
      <c r="AV1110" s="13" t="s">
        <v>81</v>
      </c>
      <c r="AW1110" s="13" t="s">
        <v>33</v>
      </c>
      <c r="AX1110" s="13" t="s">
        <v>71</v>
      </c>
      <c r="AY1110" s="243" t="s">
        <v>178</v>
      </c>
    </row>
    <row r="1111" s="14" customFormat="1">
      <c r="A1111" s="14"/>
      <c r="B1111" s="244"/>
      <c r="C1111" s="245"/>
      <c r="D1111" s="234" t="s">
        <v>189</v>
      </c>
      <c r="E1111" s="246" t="s">
        <v>19</v>
      </c>
      <c r="F1111" s="247" t="s">
        <v>214</v>
      </c>
      <c r="G1111" s="245"/>
      <c r="H1111" s="248">
        <v>22.07</v>
      </c>
      <c r="I1111" s="249"/>
      <c r="J1111" s="245"/>
      <c r="K1111" s="245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4" t="s">
        <v>189</v>
      </c>
      <c r="AU1111" s="254" t="s">
        <v>81</v>
      </c>
      <c r="AV1111" s="14" t="s">
        <v>185</v>
      </c>
      <c r="AW1111" s="14" t="s">
        <v>33</v>
      </c>
      <c r="AX1111" s="14" t="s">
        <v>79</v>
      </c>
      <c r="AY1111" s="254" t="s">
        <v>178</v>
      </c>
    </row>
    <row r="1112" s="2" customFormat="1" ht="16.5" customHeight="1">
      <c r="A1112" s="40"/>
      <c r="B1112" s="41"/>
      <c r="C1112" s="265" t="s">
        <v>1848</v>
      </c>
      <c r="D1112" s="265" t="s">
        <v>430</v>
      </c>
      <c r="E1112" s="266" t="s">
        <v>1849</v>
      </c>
      <c r="F1112" s="267" t="s">
        <v>1850</v>
      </c>
      <c r="G1112" s="268" t="s">
        <v>275</v>
      </c>
      <c r="H1112" s="269">
        <v>24.277000000000001</v>
      </c>
      <c r="I1112" s="270"/>
      <c r="J1112" s="271">
        <f>ROUND(I1112*H1112,2)</f>
        <v>0</v>
      </c>
      <c r="K1112" s="267" t="s">
        <v>184</v>
      </c>
      <c r="L1112" s="272"/>
      <c r="M1112" s="273" t="s">
        <v>19</v>
      </c>
      <c r="N1112" s="274" t="s">
        <v>42</v>
      </c>
      <c r="O1112" s="86"/>
      <c r="P1112" s="223">
        <f>O1112*H1112</f>
        <v>0</v>
      </c>
      <c r="Q1112" s="223">
        <v>0.00020000000000000001</v>
      </c>
      <c r="R1112" s="223">
        <f>Q1112*H1112</f>
        <v>0.0048554000000000002</v>
      </c>
      <c r="S1112" s="223">
        <v>0</v>
      </c>
      <c r="T1112" s="224">
        <f>S1112*H1112</f>
        <v>0</v>
      </c>
      <c r="U1112" s="40"/>
      <c r="V1112" s="40"/>
      <c r="W1112" s="40"/>
      <c r="X1112" s="40"/>
      <c r="Y1112" s="40"/>
      <c r="Z1112" s="40"/>
      <c r="AA1112" s="40"/>
      <c r="AB1112" s="40"/>
      <c r="AC1112" s="40"/>
      <c r="AD1112" s="40"/>
      <c r="AE1112" s="40"/>
      <c r="AR1112" s="225" t="s">
        <v>367</v>
      </c>
      <c r="AT1112" s="225" t="s">
        <v>430</v>
      </c>
      <c r="AU1112" s="225" t="s">
        <v>81</v>
      </c>
      <c r="AY1112" s="19" t="s">
        <v>178</v>
      </c>
      <c r="BE1112" s="226">
        <f>IF(N1112="základní",J1112,0)</f>
        <v>0</v>
      </c>
      <c r="BF1112" s="226">
        <f>IF(N1112="snížená",J1112,0)</f>
        <v>0</v>
      </c>
      <c r="BG1112" s="226">
        <f>IF(N1112="zákl. přenesená",J1112,0)</f>
        <v>0</v>
      </c>
      <c r="BH1112" s="226">
        <f>IF(N1112="sníž. přenesená",J1112,0)</f>
        <v>0</v>
      </c>
      <c r="BI1112" s="226">
        <f>IF(N1112="nulová",J1112,0)</f>
        <v>0</v>
      </c>
      <c r="BJ1112" s="19" t="s">
        <v>79</v>
      </c>
      <c r="BK1112" s="226">
        <f>ROUND(I1112*H1112,2)</f>
        <v>0</v>
      </c>
      <c r="BL1112" s="19" t="s">
        <v>272</v>
      </c>
      <c r="BM1112" s="225" t="s">
        <v>1851</v>
      </c>
    </row>
    <row r="1113" s="13" customFormat="1">
      <c r="A1113" s="13"/>
      <c r="B1113" s="232"/>
      <c r="C1113" s="233"/>
      <c r="D1113" s="234" t="s">
        <v>189</v>
      </c>
      <c r="E1113" s="233"/>
      <c r="F1113" s="236" t="s">
        <v>1852</v>
      </c>
      <c r="G1113" s="233"/>
      <c r="H1113" s="237">
        <v>24.277000000000001</v>
      </c>
      <c r="I1113" s="238"/>
      <c r="J1113" s="233"/>
      <c r="K1113" s="233"/>
      <c r="L1113" s="239"/>
      <c r="M1113" s="240"/>
      <c r="N1113" s="241"/>
      <c r="O1113" s="241"/>
      <c r="P1113" s="241"/>
      <c r="Q1113" s="241"/>
      <c r="R1113" s="241"/>
      <c r="S1113" s="241"/>
      <c r="T1113" s="242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3" t="s">
        <v>189</v>
      </c>
      <c r="AU1113" s="243" t="s">
        <v>81</v>
      </c>
      <c r="AV1113" s="13" t="s">
        <v>81</v>
      </c>
      <c r="AW1113" s="13" t="s">
        <v>4</v>
      </c>
      <c r="AX1113" s="13" t="s">
        <v>79</v>
      </c>
      <c r="AY1113" s="243" t="s">
        <v>178</v>
      </c>
    </row>
    <row r="1114" s="2" customFormat="1" ht="21.75" customHeight="1">
      <c r="A1114" s="40"/>
      <c r="B1114" s="41"/>
      <c r="C1114" s="214" t="s">
        <v>1853</v>
      </c>
      <c r="D1114" s="214" t="s">
        <v>180</v>
      </c>
      <c r="E1114" s="215" t="s">
        <v>1854</v>
      </c>
      <c r="F1114" s="216" t="s">
        <v>1855</v>
      </c>
      <c r="G1114" s="217" t="s">
        <v>183</v>
      </c>
      <c r="H1114" s="218">
        <v>7.2599999999999998</v>
      </c>
      <c r="I1114" s="219"/>
      <c r="J1114" s="220">
        <f>ROUND(I1114*H1114,2)</f>
        <v>0</v>
      </c>
      <c r="K1114" s="216" t="s">
        <v>184</v>
      </c>
      <c r="L1114" s="46"/>
      <c r="M1114" s="221" t="s">
        <v>19</v>
      </c>
      <c r="N1114" s="222" t="s">
        <v>42</v>
      </c>
      <c r="O1114" s="86"/>
      <c r="P1114" s="223">
        <f>O1114*H1114</f>
        <v>0</v>
      </c>
      <c r="Q1114" s="223">
        <v>0</v>
      </c>
      <c r="R1114" s="223">
        <f>Q1114*H1114</f>
        <v>0</v>
      </c>
      <c r="S1114" s="223">
        <v>0</v>
      </c>
      <c r="T1114" s="224">
        <f>S1114*H1114</f>
        <v>0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25" t="s">
        <v>272</v>
      </c>
      <c r="AT1114" s="225" t="s">
        <v>180</v>
      </c>
      <c r="AU1114" s="225" t="s">
        <v>81</v>
      </c>
      <c r="AY1114" s="19" t="s">
        <v>178</v>
      </c>
      <c r="BE1114" s="226">
        <f>IF(N1114="základní",J1114,0)</f>
        <v>0</v>
      </c>
      <c r="BF1114" s="226">
        <f>IF(N1114="snížená",J1114,0)</f>
        <v>0</v>
      </c>
      <c r="BG1114" s="226">
        <f>IF(N1114="zákl. přenesená",J1114,0)</f>
        <v>0</v>
      </c>
      <c r="BH1114" s="226">
        <f>IF(N1114="sníž. přenesená",J1114,0)</f>
        <v>0</v>
      </c>
      <c r="BI1114" s="226">
        <f>IF(N1114="nulová",J1114,0)</f>
        <v>0</v>
      </c>
      <c r="BJ1114" s="19" t="s">
        <v>79</v>
      </c>
      <c r="BK1114" s="226">
        <f>ROUND(I1114*H1114,2)</f>
        <v>0</v>
      </c>
      <c r="BL1114" s="19" t="s">
        <v>272</v>
      </c>
      <c r="BM1114" s="225" t="s">
        <v>1856</v>
      </c>
    </row>
    <row r="1115" s="2" customFormat="1">
      <c r="A1115" s="40"/>
      <c r="B1115" s="41"/>
      <c r="C1115" s="42"/>
      <c r="D1115" s="227" t="s">
        <v>187</v>
      </c>
      <c r="E1115" s="42"/>
      <c r="F1115" s="228" t="s">
        <v>1857</v>
      </c>
      <c r="G1115" s="42"/>
      <c r="H1115" s="42"/>
      <c r="I1115" s="229"/>
      <c r="J1115" s="42"/>
      <c r="K1115" s="42"/>
      <c r="L1115" s="46"/>
      <c r="M1115" s="230"/>
      <c r="N1115" s="231"/>
      <c r="O1115" s="86"/>
      <c r="P1115" s="86"/>
      <c r="Q1115" s="86"/>
      <c r="R1115" s="86"/>
      <c r="S1115" s="86"/>
      <c r="T1115" s="87"/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T1115" s="19" t="s">
        <v>187</v>
      </c>
      <c r="AU1115" s="19" t="s">
        <v>81</v>
      </c>
    </row>
    <row r="1116" s="13" customFormat="1">
      <c r="A1116" s="13"/>
      <c r="B1116" s="232"/>
      <c r="C1116" s="233"/>
      <c r="D1116" s="234" t="s">
        <v>189</v>
      </c>
      <c r="E1116" s="235" t="s">
        <v>19</v>
      </c>
      <c r="F1116" s="236" t="s">
        <v>1858</v>
      </c>
      <c r="G1116" s="233"/>
      <c r="H1116" s="237">
        <v>5.04</v>
      </c>
      <c r="I1116" s="238"/>
      <c r="J1116" s="233"/>
      <c r="K1116" s="233"/>
      <c r="L1116" s="239"/>
      <c r="M1116" s="240"/>
      <c r="N1116" s="241"/>
      <c r="O1116" s="241"/>
      <c r="P1116" s="241"/>
      <c r="Q1116" s="241"/>
      <c r="R1116" s="241"/>
      <c r="S1116" s="241"/>
      <c r="T1116" s="24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3" t="s">
        <v>189</v>
      </c>
      <c r="AU1116" s="243" t="s">
        <v>81</v>
      </c>
      <c r="AV1116" s="13" t="s">
        <v>81</v>
      </c>
      <c r="AW1116" s="13" t="s">
        <v>33</v>
      </c>
      <c r="AX1116" s="13" t="s">
        <v>71</v>
      </c>
      <c r="AY1116" s="243" t="s">
        <v>178</v>
      </c>
    </row>
    <row r="1117" s="13" customFormat="1">
      <c r="A1117" s="13"/>
      <c r="B1117" s="232"/>
      <c r="C1117" s="233"/>
      <c r="D1117" s="234" t="s">
        <v>189</v>
      </c>
      <c r="E1117" s="235" t="s">
        <v>19</v>
      </c>
      <c r="F1117" s="236" t="s">
        <v>1859</v>
      </c>
      <c r="G1117" s="233"/>
      <c r="H1117" s="237">
        <v>2.2200000000000002</v>
      </c>
      <c r="I1117" s="238"/>
      <c r="J1117" s="233"/>
      <c r="K1117" s="233"/>
      <c r="L1117" s="239"/>
      <c r="M1117" s="240"/>
      <c r="N1117" s="241"/>
      <c r="O1117" s="241"/>
      <c r="P1117" s="241"/>
      <c r="Q1117" s="241"/>
      <c r="R1117" s="241"/>
      <c r="S1117" s="241"/>
      <c r="T1117" s="242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3" t="s">
        <v>189</v>
      </c>
      <c r="AU1117" s="243" t="s">
        <v>81</v>
      </c>
      <c r="AV1117" s="13" t="s">
        <v>81</v>
      </c>
      <c r="AW1117" s="13" t="s">
        <v>33</v>
      </c>
      <c r="AX1117" s="13" t="s">
        <v>71</v>
      </c>
      <c r="AY1117" s="243" t="s">
        <v>178</v>
      </c>
    </row>
    <row r="1118" s="14" customFormat="1">
      <c r="A1118" s="14"/>
      <c r="B1118" s="244"/>
      <c r="C1118" s="245"/>
      <c r="D1118" s="234" t="s">
        <v>189</v>
      </c>
      <c r="E1118" s="246" t="s">
        <v>19</v>
      </c>
      <c r="F1118" s="247" t="s">
        <v>214</v>
      </c>
      <c r="G1118" s="245"/>
      <c r="H1118" s="248">
        <v>7.2599999999999998</v>
      </c>
      <c r="I1118" s="249"/>
      <c r="J1118" s="245"/>
      <c r="K1118" s="245"/>
      <c r="L1118" s="250"/>
      <c r="M1118" s="251"/>
      <c r="N1118" s="252"/>
      <c r="O1118" s="252"/>
      <c r="P1118" s="252"/>
      <c r="Q1118" s="252"/>
      <c r="R1118" s="252"/>
      <c r="S1118" s="252"/>
      <c r="T1118" s="253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4" t="s">
        <v>189</v>
      </c>
      <c r="AU1118" s="254" t="s">
        <v>81</v>
      </c>
      <c r="AV1118" s="14" t="s">
        <v>185</v>
      </c>
      <c r="AW1118" s="14" t="s">
        <v>33</v>
      </c>
      <c r="AX1118" s="14" t="s">
        <v>79</v>
      </c>
      <c r="AY1118" s="254" t="s">
        <v>178</v>
      </c>
    </row>
    <row r="1119" s="2" customFormat="1" ht="16.5" customHeight="1">
      <c r="A1119" s="40"/>
      <c r="B1119" s="41"/>
      <c r="C1119" s="265" t="s">
        <v>1860</v>
      </c>
      <c r="D1119" s="265" t="s">
        <v>430</v>
      </c>
      <c r="E1119" s="266" t="s">
        <v>1760</v>
      </c>
      <c r="F1119" s="267" t="s">
        <v>1761</v>
      </c>
      <c r="G1119" s="268" t="s">
        <v>183</v>
      </c>
      <c r="H1119" s="269">
        <v>7.9859999999999998</v>
      </c>
      <c r="I1119" s="270"/>
      <c r="J1119" s="271">
        <f>ROUND(I1119*H1119,2)</f>
        <v>0</v>
      </c>
      <c r="K1119" s="267" t="s">
        <v>184</v>
      </c>
      <c r="L1119" s="272"/>
      <c r="M1119" s="273" t="s">
        <v>19</v>
      </c>
      <c r="N1119" s="274" t="s">
        <v>42</v>
      </c>
      <c r="O1119" s="86"/>
      <c r="P1119" s="223">
        <f>O1119*H1119</f>
        <v>0</v>
      </c>
      <c r="Q1119" s="223">
        <v>0.01095</v>
      </c>
      <c r="R1119" s="223">
        <f>Q1119*H1119</f>
        <v>0.087446699999999988</v>
      </c>
      <c r="S1119" s="223">
        <v>0</v>
      </c>
      <c r="T1119" s="224">
        <f>S1119*H1119</f>
        <v>0</v>
      </c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R1119" s="225" t="s">
        <v>367</v>
      </c>
      <c r="AT1119" s="225" t="s">
        <v>430</v>
      </c>
      <c r="AU1119" s="225" t="s">
        <v>81</v>
      </c>
      <c r="AY1119" s="19" t="s">
        <v>178</v>
      </c>
      <c r="BE1119" s="226">
        <f>IF(N1119="základní",J1119,0)</f>
        <v>0</v>
      </c>
      <c r="BF1119" s="226">
        <f>IF(N1119="snížená",J1119,0)</f>
        <v>0</v>
      </c>
      <c r="BG1119" s="226">
        <f>IF(N1119="zákl. přenesená",J1119,0)</f>
        <v>0</v>
      </c>
      <c r="BH1119" s="226">
        <f>IF(N1119="sníž. přenesená",J1119,0)</f>
        <v>0</v>
      </c>
      <c r="BI1119" s="226">
        <f>IF(N1119="nulová",J1119,0)</f>
        <v>0</v>
      </c>
      <c r="BJ1119" s="19" t="s">
        <v>79</v>
      </c>
      <c r="BK1119" s="226">
        <f>ROUND(I1119*H1119,2)</f>
        <v>0</v>
      </c>
      <c r="BL1119" s="19" t="s">
        <v>272</v>
      </c>
      <c r="BM1119" s="225" t="s">
        <v>1861</v>
      </c>
    </row>
    <row r="1120" s="13" customFormat="1">
      <c r="A1120" s="13"/>
      <c r="B1120" s="232"/>
      <c r="C1120" s="233"/>
      <c r="D1120" s="234" t="s">
        <v>189</v>
      </c>
      <c r="E1120" s="233"/>
      <c r="F1120" s="236" t="s">
        <v>1862</v>
      </c>
      <c r="G1120" s="233"/>
      <c r="H1120" s="237">
        <v>7.9859999999999998</v>
      </c>
      <c r="I1120" s="238"/>
      <c r="J1120" s="233"/>
      <c r="K1120" s="233"/>
      <c r="L1120" s="239"/>
      <c r="M1120" s="240"/>
      <c r="N1120" s="241"/>
      <c r="O1120" s="241"/>
      <c r="P1120" s="241"/>
      <c r="Q1120" s="241"/>
      <c r="R1120" s="241"/>
      <c r="S1120" s="241"/>
      <c r="T1120" s="242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3" t="s">
        <v>189</v>
      </c>
      <c r="AU1120" s="243" t="s">
        <v>81</v>
      </c>
      <c r="AV1120" s="13" t="s">
        <v>81</v>
      </c>
      <c r="AW1120" s="13" t="s">
        <v>4</v>
      </c>
      <c r="AX1120" s="13" t="s">
        <v>79</v>
      </c>
      <c r="AY1120" s="243" t="s">
        <v>178</v>
      </c>
    </row>
    <row r="1121" s="2" customFormat="1" ht="16.5" customHeight="1">
      <c r="A1121" s="40"/>
      <c r="B1121" s="41"/>
      <c r="C1121" s="214" t="s">
        <v>1863</v>
      </c>
      <c r="D1121" s="214" t="s">
        <v>180</v>
      </c>
      <c r="E1121" s="215" t="s">
        <v>1864</v>
      </c>
      <c r="F1121" s="216" t="s">
        <v>1865</v>
      </c>
      <c r="G1121" s="217" t="s">
        <v>183</v>
      </c>
      <c r="H1121" s="218">
        <v>1.29</v>
      </c>
      <c r="I1121" s="219"/>
      <c r="J1121" s="220">
        <f>ROUND(I1121*H1121,2)</f>
        <v>0</v>
      </c>
      <c r="K1121" s="216" t="s">
        <v>184</v>
      </c>
      <c r="L1121" s="46"/>
      <c r="M1121" s="221" t="s">
        <v>19</v>
      </c>
      <c r="N1121" s="222" t="s">
        <v>42</v>
      </c>
      <c r="O1121" s="86"/>
      <c r="P1121" s="223">
        <f>O1121*H1121</f>
        <v>0</v>
      </c>
      <c r="Q1121" s="223">
        <v>0</v>
      </c>
      <c r="R1121" s="223">
        <f>Q1121*H1121</f>
        <v>0</v>
      </c>
      <c r="S1121" s="223">
        <v>0</v>
      </c>
      <c r="T1121" s="224">
        <f>S1121*H1121</f>
        <v>0</v>
      </c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R1121" s="225" t="s">
        <v>272</v>
      </c>
      <c r="AT1121" s="225" t="s">
        <v>180</v>
      </c>
      <c r="AU1121" s="225" t="s">
        <v>81</v>
      </c>
      <c r="AY1121" s="19" t="s">
        <v>178</v>
      </c>
      <c r="BE1121" s="226">
        <f>IF(N1121="základní",J1121,0)</f>
        <v>0</v>
      </c>
      <c r="BF1121" s="226">
        <f>IF(N1121="snížená",J1121,0)</f>
        <v>0</v>
      </c>
      <c r="BG1121" s="226">
        <f>IF(N1121="zákl. přenesená",J1121,0)</f>
        <v>0</v>
      </c>
      <c r="BH1121" s="226">
        <f>IF(N1121="sníž. přenesená",J1121,0)</f>
        <v>0</v>
      </c>
      <c r="BI1121" s="226">
        <f>IF(N1121="nulová",J1121,0)</f>
        <v>0</v>
      </c>
      <c r="BJ1121" s="19" t="s">
        <v>79</v>
      </c>
      <c r="BK1121" s="226">
        <f>ROUND(I1121*H1121,2)</f>
        <v>0</v>
      </c>
      <c r="BL1121" s="19" t="s">
        <v>272</v>
      </c>
      <c r="BM1121" s="225" t="s">
        <v>1866</v>
      </c>
    </row>
    <row r="1122" s="2" customFormat="1">
      <c r="A1122" s="40"/>
      <c r="B1122" s="41"/>
      <c r="C1122" s="42"/>
      <c r="D1122" s="227" t="s">
        <v>187</v>
      </c>
      <c r="E1122" s="42"/>
      <c r="F1122" s="228" t="s">
        <v>1867</v>
      </c>
      <c r="G1122" s="42"/>
      <c r="H1122" s="42"/>
      <c r="I1122" s="229"/>
      <c r="J1122" s="42"/>
      <c r="K1122" s="42"/>
      <c r="L1122" s="46"/>
      <c r="M1122" s="230"/>
      <c r="N1122" s="231"/>
      <c r="O1122" s="86"/>
      <c r="P1122" s="86"/>
      <c r="Q1122" s="86"/>
      <c r="R1122" s="86"/>
      <c r="S1122" s="86"/>
      <c r="T1122" s="87"/>
      <c r="U1122" s="40"/>
      <c r="V1122" s="40"/>
      <c r="W1122" s="40"/>
      <c r="X1122" s="40"/>
      <c r="Y1122" s="40"/>
      <c r="Z1122" s="40"/>
      <c r="AA1122" s="40"/>
      <c r="AB1122" s="40"/>
      <c r="AC1122" s="40"/>
      <c r="AD1122" s="40"/>
      <c r="AE1122" s="40"/>
      <c r="AT1122" s="19" t="s">
        <v>187</v>
      </c>
      <c r="AU1122" s="19" t="s">
        <v>81</v>
      </c>
    </row>
    <row r="1123" s="13" customFormat="1">
      <c r="A1123" s="13"/>
      <c r="B1123" s="232"/>
      <c r="C1123" s="233"/>
      <c r="D1123" s="234" t="s">
        <v>189</v>
      </c>
      <c r="E1123" s="235" t="s">
        <v>19</v>
      </c>
      <c r="F1123" s="236" t="s">
        <v>1868</v>
      </c>
      <c r="G1123" s="233"/>
      <c r="H1123" s="237">
        <v>1.29</v>
      </c>
      <c r="I1123" s="238"/>
      <c r="J1123" s="233"/>
      <c r="K1123" s="233"/>
      <c r="L1123" s="239"/>
      <c r="M1123" s="240"/>
      <c r="N1123" s="241"/>
      <c r="O1123" s="241"/>
      <c r="P1123" s="241"/>
      <c r="Q1123" s="241"/>
      <c r="R1123" s="241"/>
      <c r="S1123" s="241"/>
      <c r="T1123" s="242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3" t="s">
        <v>189</v>
      </c>
      <c r="AU1123" s="243" t="s">
        <v>81</v>
      </c>
      <c r="AV1123" s="13" t="s">
        <v>81</v>
      </c>
      <c r="AW1123" s="13" t="s">
        <v>33</v>
      </c>
      <c r="AX1123" s="13" t="s">
        <v>79</v>
      </c>
      <c r="AY1123" s="243" t="s">
        <v>178</v>
      </c>
    </row>
    <row r="1124" s="2" customFormat="1" ht="16.5" customHeight="1">
      <c r="A1124" s="40"/>
      <c r="B1124" s="41"/>
      <c r="C1124" s="265" t="s">
        <v>1869</v>
      </c>
      <c r="D1124" s="265" t="s">
        <v>430</v>
      </c>
      <c r="E1124" s="266" t="s">
        <v>1760</v>
      </c>
      <c r="F1124" s="267" t="s">
        <v>1761</v>
      </c>
      <c r="G1124" s="268" t="s">
        <v>183</v>
      </c>
      <c r="H1124" s="269">
        <v>1.419</v>
      </c>
      <c r="I1124" s="270"/>
      <c r="J1124" s="271">
        <f>ROUND(I1124*H1124,2)</f>
        <v>0</v>
      </c>
      <c r="K1124" s="267" t="s">
        <v>184</v>
      </c>
      <c r="L1124" s="272"/>
      <c r="M1124" s="273" t="s">
        <v>19</v>
      </c>
      <c r="N1124" s="274" t="s">
        <v>42</v>
      </c>
      <c r="O1124" s="86"/>
      <c r="P1124" s="223">
        <f>O1124*H1124</f>
        <v>0</v>
      </c>
      <c r="Q1124" s="223">
        <v>0.01095</v>
      </c>
      <c r="R1124" s="223">
        <f>Q1124*H1124</f>
        <v>0.015538049999999999</v>
      </c>
      <c r="S1124" s="223">
        <v>0</v>
      </c>
      <c r="T1124" s="224">
        <f>S1124*H1124</f>
        <v>0</v>
      </c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R1124" s="225" t="s">
        <v>367</v>
      </c>
      <c r="AT1124" s="225" t="s">
        <v>430</v>
      </c>
      <c r="AU1124" s="225" t="s">
        <v>81</v>
      </c>
      <c r="AY1124" s="19" t="s">
        <v>178</v>
      </c>
      <c r="BE1124" s="226">
        <f>IF(N1124="základní",J1124,0)</f>
        <v>0</v>
      </c>
      <c r="BF1124" s="226">
        <f>IF(N1124="snížená",J1124,0)</f>
        <v>0</v>
      </c>
      <c r="BG1124" s="226">
        <f>IF(N1124="zákl. přenesená",J1124,0)</f>
        <v>0</v>
      </c>
      <c r="BH1124" s="226">
        <f>IF(N1124="sníž. přenesená",J1124,0)</f>
        <v>0</v>
      </c>
      <c r="BI1124" s="226">
        <f>IF(N1124="nulová",J1124,0)</f>
        <v>0</v>
      </c>
      <c r="BJ1124" s="19" t="s">
        <v>79</v>
      </c>
      <c r="BK1124" s="226">
        <f>ROUND(I1124*H1124,2)</f>
        <v>0</v>
      </c>
      <c r="BL1124" s="19" t="s">
        <v>272</v>
      </c>
      <c r="BM1124" s="225" t="s">
        <v>1870</v>
      </c>
    </row>
    <row r="1125" s="13" customFormat="1">
      <c r="A1125" s="13"/>
      <c r="B1125" s="232"/>
      <c r="C1125" s="233"/>
      <c r="D1125" s="234" t="s">
        <v>189</v>
      </c>
      <c r="E1125" s="233"/>
      <c r="F1125" s="236" t="s">
        <v>1871</v>
      </c>
      <c r="G1125" s="233"/>
      <c r="H1125" s="237">
        <v>1.419</v>
      </c>
      <c r="I1125" s="238"/>
      <c r="J1125" s="233"/>
      <c r="K1125" s="233"/>
      <c r="L1125" s="239"/>
      <c r="M1125" s="240"/>
      <c r="N1125" s="241"/>
      <c r="O1125" s="241"/>
      <c r="P1125" s="241"/>
      <c r="Q1125" s="241"/>
      <c r="R1125" s="241"/>
      <c r="S1125" s="241"/>
      <c r="T1125" s="242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3" t="s">
        <v>189</v>
      </c>
      <c r="AU1125" s="243" t="s">
        <v>81</v>
      </c>
      <c r="AV1125" s="13" t="s">
        <v>81</v>
      </c>
      <c r="AW1125" s="13" t="s">
        <v>4</v>
      </c>
      <c r="AX1125" s="13" t="s">
        <v>79</v>
      </c>
      <c r="AY1125" s="243" t="s">
        <v>178</v>
      </c>
    </row>
    <row r="1126" s="2" customFormat="1" ht="21.75" customHeight="1">
      <c r="A1126" s="40"/>
      <c r="B1126" s="41"/>
      <c r="C1126" s="214" t="s">
        <v>1872</v>
      </c>
      <c r="D1126" s="214" t="s">
        <v>180</v>
      </c>
      <c r="E1126" s="215" t="s">
        <v>1873</v>
      </c>
      <c r="F1126" s="216" t="s">
        <v>1874</v>
      </c>
      <c r="G1126" s="217" t="s">
        <v>183</v>
      </c>
      <c r="H1126" s="218">
        <v>29.375</v>
      </c>
      <c r="I1126" s="219"/>
      <c r="J1126" s="220">
        <f>ROUND(I1126*H1126,2)</f>
        <v>0</v>
      </c>
      <c r="K1126" s="216" t="s">
        <v>184</v>
      </c>
      <c r="L1126" s="46"/>
      <c r="M1126" s="221" t="s">
        <v>19</v>
      </c>
      <c r="N1126" s="222" t="s">
        <v>42</v>
      </c>
      <c r="O1126" s="86"/>
      <c r="P1126" s="223">
        <f>O1126*H1126</f>
        <v>0</v>
      </c>
      <c r="Q1126" s="223">
        <v>0.00025999999999999998</v>
      </c>
      <c r="R1126" s="223">
        <f>Q1126*H1126</f>
        <v>0.0076374999999999993</v>
      </c>
      <c r="S1126" s="223">
        <v>0</v>
      </c>
      <c r="T1126" s="224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25" t="s">
        <v>272</v>
      </c>
      <c r="AT1126" s="225" t="s">
        <v>180</v>
      </c>
      <c r="AU1126" s="225" t="s">
        <v>81</v>
      </c>
      <c r="AY1126" s="19" t="s">
        <v>178</v>
      </c>
      <c r="BE1126" s="226">
        <f>IF(N1126="základní",J1126,0)</f>
        <v>0</v>
      </c>
      <c r="BF1126" s="226">
        <f>IF(N1126="snížená",J1126,0)</f>
        <v>0</v>
      </c>
      <c r="BG1126" s="226">
        <f>IF(N1126="zákl. přenesená",J1126,0)</f>
        <v>0</v>
      </c>
      <c r="BH1126" s="226">
        <f>IF(N1126="sníž. přenesená",J1126,0)</f>
        <v>0</v>
      </c>
      <c r="BI1126" s="226">
        <f>IF(N1126="nulová",J1126,0)</f>
        <v>0</v>
      </c>
      <c r="BJ1126" s="19" t="s">
        <v>79</v>
      </c>
      <c r="BK1126" s="226">
        <f>ROUND(I1126*H1126,2)</f>
        <v>0</v>
      </c>
      <c r="BL1126" s="19" t="s">
        <v>272</v>
      </c>
      <c r="BM1126" s="225" t="s">
        <v>1875</v>
      </c>
    </row>
    <row r="1127" s="2" customFormat="1">
      <c r="A1127" s="40"/>
      <c r="B1127" s="41"/>
      <c r="C1127" s="42"/>
      <c r="D1127" s="227" t="s">
        <v>187</v>
      </c>
      <c r="E1127" s="42"/>
      <c r="F1127" s="228" t="s">
        <v>1876</v>
      </c>
      <c r="G1127" s="42"/>
      <c r="H1127" s="42"/>
      <c r="I1127" s="229"/>
      <c r="J1127" s="42"/>
      <c r="K1127" s="42"/>
      <c r="L1127" s="46"/>
      <c r="M1127" s="230"/>
      <c r="N1127" s="231"/>
      <c r="O1127" s="86"/>
      <c r="P1127" s="86"/>
      <c r="Q1127" s="86"/>
      <c r="R1127" s="86"/>
      <c r="S1127" s="86"/>
      <c r="T1127" s="87"/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T1127" s="19" t="s">
        <v>187</v>
      </c>
      <c r="AU1127" s="19" t="s">
        <v>81</v>
      </c>
    </row>
    <row r="1128" s="13" customFormat="1">
      <c r="A1128" s="13"/>
      <c r="B1128" s="232"/>
      <c r="C1128" s="233"/>
      <c r="D1128" s="234" t="s">
        <v>189</v>
      </c>
      <c r="E1128" s="235" t="s">
        <v>19</v>
      </c>
      <c r="F1128" s="236" t="s">
        <v>1877</v>
      </c>
      <c r="G1128" s="233"/>
      <c r="H1128" s="237">
        <v>26.25</v>
      </c>
      <c r="I1128" s="238"/>
      <c r="J1128" s="233"/>
      <c r="K1128" s="233"/>
      <c r="L1128" s="239"/>
      <c r="M1128" s="240"/>
      <c r="N1128" s="241"/>
      <c r="O1128" s="241"/>
      <c r="P1128" s="241"/>
      <c r="Q1128" s="241"/>
      <c r="R1128" s="241"/>
      <c r="S1128" s="241"/>
      <c r="T1128" s="242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3" t="s">
        <v>189</v>
      </c>
      <c r="AU1128" s="243" t="s">
        <v>81</v>
      </c>
      <c r="AV1128" s="13" t="s">
        <v>81</v>
      </c>
      <c r="AW1128" s="13" t="s">
        <v>33</v>
      </c>
      <c r="AX1128" s="13" t="s">
        <v>71</v>
      </c>
      <c r="AY1128" s="243" t="s">
        <v>178</v>
      </c>
    </row>
    <row r="1129" s="13" customFormat="1">
      <c r="A1129" s="13"/>
      <c r="B1129" s="232"/>
      <c r="C1129" s="233"/>
      <c r="D1129" s="234" t="s">
        <v>189</v>
      </c>
      <c r="E1129" s="235" t="s">
        <v>19</v>
      </c>
      <c r="F1129" s="236" t="s">
        <v>1878</v>
      </c>
      <c r="G1129" s="233"/>
      <c r="H1129" s="237">
        <v>3.125</v>
      </c>
      <c r="I1129" s="238"/>
      <c r="J1129" s="233"/>
      <c r="K1129" s="233"/>
      <c r="L1129" s="239"/>
      <c r="M1129" s="240"/>
      <c r="N1129" s="241"/>
      <c r="O1129" s="241"/>
      <c r="P1129" s="241"/>
      <c r="Q1129" s="241"/>
      <c r="R1129" s="241"/>
      <c r="S1129" s="241"/>
      <c r="T1129" s="242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3" t="s">
        <v>189</v>
      </c>
      <c r="AU1129" s="243" t="s">
        <v>81</v>
      </c>
      <c r="AV1129" s="13" t="s">
        <v>81</v>
      </c>
      <c r="AW1129" s="13" t="s">
        <v>33</v>
      </c>
      <c r="AX1129" s="13" t="s">
        <v>71</v>
      </c>
      <c r="AY1129" s="243" t="s">
        <v>178</v>
      </c>
    </row>
    <row r="1130" s="14" customFormat="1">
      <c r="A1130" s="14"/>
      <c r="B1130" s="244"/>
      <c r="C1130" s="245"/>
      <c r="D1130" s="234" t="s">
        <v>189</v>
      </c>
      <c r="E1130" s="246" t="s">
        <v>19</v>
      </c>
      <c r="F1130" s="247" t="s">
        <v>214</v>
      </c>
      <c r="G1130" s="245"/>
      <c r="H1130" s="248">
        <v>29.375</v>
      </c>
      <c r="I1130" s="249"/>
      <c r="J1130" s="245"/>
      <c r="K1130" s="245"/>
      <c r="L1130" s="250"/>
      <c r="M1130" s="251"/>
      <c r="N1130" s="252"/>
      <c r="O1130" s="252"/>
      <c r="P1130" s="252"/>
      <c r="Q1130" s="252"/>
      <c r="R1130" s="252"/>
      <c r="S1130" s="252"/>
      <c r="T1130" s="253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4" t="s">
        <v>189</v>
      </c>
      <c r="AU1130" s="254" t="s">
        <v>81</v>
      </c>
      <c r="AV1130" s="14" t="s">
        <v>185</v>
      </c>
      <c r="AW1130" s="14" t="s">
        <v>33</v>
      </c>
      <c r="AX1130" s="14" t="s">
        <v>79</v>
      </c>
      <c r="AY1130" s="254" t="s">
        <v>178</v>
      </c>
    </row>
    <row r="1131" s="2" customFormat="1" ht="24.15" customHeight="1">
      <c r="A1131" s="40"/>
      <c r="B1131" s="41"/>
      <c r="C1131" s="265" t="s">
        <v>1879</v>
      </c>
      <c r="D1131" s="265" t="s">
        <v>430</v>
      </c>
      <c r="E1131" s="266" t="s">
        <v>1880</v>
      </c>
      <c r="F1131" s="267" t="s">
        <v>1881</v>
      </c>
      <c r="G1131" s="268" t="s">
        <v>1882</v>
      </c>
      <c r="H1131" s="269">
        <v>6</v>
      </c>
      <c r="I1131" s="270"/>
      <c r="J1131" s="271">
        <f>ROUND(I1131*H1131,2)</f>
        <v>0</v>
      </c>
      <c r="K1131" s="267" t="s">
        <v>19</v>
      </c>
      <c r="L1131" s="272"/>
      <c r="M1131" s="273" t="s">
        <v>19</v>
      </c>
      <c r="N1131" s="274" t="s">
        <v>42</v>
      </c>
      <c r="O1131" s="86"/>
      <c r="P1131" s="223">
        <f>O1131*H1131</f>
        <v>0</v>
      </c>
      <c r="Q1131" s="223">
        <v>0.037650000000000003</v>
      </c>
      <c r="R1131" s="223">
        <f>Q1131*H1131</f>
        <v>0.22590000000000002</v>
      </c>
      <c r="S1131" s="223">
        <v>0</v>
      </c>
      <c r="T1131" s="224">
        <f>S1131*H1131</f>
        <v>0</v>
      </c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R1131" s="225" t="s">
        <v>367</v>
      </c>
      <c r="AT1131" s="225" t="s">
        <v>430</v>
      </c>
      <c r="AU1131" s="225" t="s">
        <v>81</v>
      </c>
      <c r="AY1131" s="19" t="s">
        <v>178</v>
      </c>
      <c r="BE1131" s="226">
        <f>IF(N1131="základní",J1131,0)</f>
        <v>0</v>
      </c>
      <c r="BF1131" s="226">
        <f>IF(N1131="snížená",J1131,0)</f>
        <v>0</v>
      </c>
      <c r="BG1131" s="226">
        <f>IF(N1131="zákl. přenesená",J1131,0)</f>
        <v>0</v>
      </c>
      <c r="BH1131" s="226">
        <f>IF(N1131="sníž. přenesená",J1131,0)</f>
        <v>0</v>
      </c>
      <c r="BI1131" s="226">
        <f>IF(N1131="nulová",J1131,0)</f>
        <v>0</v>
      </c>
      <c r="BJ1131" s="19" t="s">
        <v>79</v>
      </c>
      <c r="BK1131" s="226">
        <f>ROUND(I1131*H1131,2)</f>
        <v>0</v>
      </c>
      <c r="BL1131" s="19" t="s">
        <v>272</v>
      </c>
      <c r="BM1131" s="225" t="s">
        <v>1883</v>
      </c>
    </row>
    <row r="1132" s="13" customFormat="1">
      <c r="A1132" s="13"/>
      <c r="B1132" s="232"/>
      <c r="C1132" s="233"/>
      <c r="D1132" s="234" t="s">
        <v>189</v>
      </c>
      <c r="E1132" s="235" t="s">
        <v>19</v>
      </c>
      <c r="F1132" s="236" t="s">
        <v>1884</v>
      </c>
      <c r="G1132" s="233"/>
      <c r="H1132" s="237">
        <v>6</v>
      </c>
      <c r="I1132" s="238"/>
      <c r="J1132" s="233"/>
      <c r="K1132" s="233"/>
      <c r="L1132" s="239"/>
      <c r="M1132" s="240"/>
      <c r="N1132" s="241"/>
      <c r="O1132" s="241"/>
      <c r="P1132" s="241"/>
      <c r="Q1132" s="241"/>
      <c r="R1132" s="241"/>
      <c r="S1132" s="241"/>
      <c r="T1132" s="242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3" t="s">
        <v>189</v>
      </c>
      <c r="AU1132" s="243" t="s">
        <v>81</v>
      </c>
      <c r="AV1132" s="13" t="s">
        <v>81</v>
      </c>
      <c r="AW1132" s="13" t="s">
        <v>33</v>
      </c>
      <c r="AX1132" s="13" t="s">
        <v>79</v>
      </c>
      <c r="AY1132" s="243" t="s">
        <v>178</v>
      </c>
    </row>
    <row r="1133" s="2" customFormat="1" ht="24.15" customHeight="1">
      <c r="A1133" s="40"/>
      <c r="B1133" s="41"/>
      <c r="C1133" s="265" t="s">
        <v>1885</v>
      </c>
      <c r="D1133" s="265" t="s">
        <v>430</v>
      </c>
      <c r="E1133" s="266" t="s">
        <v>1886</v>
      </c>
      <c r="F1133" s="267" t="s">
        <v>1887</v>
      </c>
      <c r="G1133" s="268" t="s">
        <v>1882</v>
      </c>
      <c r="H1133" s="269">
        <v>1</v>
      </c>
      <c r="I1133" s="270"/>
      <c r="J1133" s="271">
        <f>ROUND(I1133*H1133,2)</f>
        <v>0</v>
      </c>
      <c r="K1133" s="267" t="s">
        <v>19</v>
      </c>
      <c r="L1133" s="272"/>
      <c r="M1133" s="273" t="s">
        <v>19</v>
      </c>
      <c r="N1133" s="274" t="s">
        <v>42</v>
      </c>
      <c r="O1133" s="86"/>
      <c r="P1133" s="223">
        <f>O1133*H1133</f>
        <v>0</v>
      </c>
      <c r="Q1133" s="223">
        <v>0.037650000000000003</v>
      </c>
      <c r="R1133" s="223">
        <f>Q1133*H1133</f>
        <v>0.037650000000000003</v>
      </c>
      <c r="S1133" s="223">
        <v>0</v>
      </c>
      <c r="T1133" s="224">
        <f>S1133*H1133</f>
        <v>0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25" t="s">
        <v>367</v>
      </c>
      <c r="AT1133" s="225" t="s">
        <v>430</v>
      </c>
      <c r="AU1133" s="225" t="s">
        <v>81</v>
      </c>
      <c r="AY1133" s="19" t="s">
        <v>178</v>
      </c>
      <c r="BE1133" s="226">
        <f>IF(N1133="základní",J1133,0)</f>
        <v>0</v>
      </c>
      <c r="BF1133" s="226">
        <f>IF(N1133="snížená",J1133,0)</f>
        <v>0</v>
      </c>
      <c r="BG1133" s="226">
        <f>IF(N1133="zákl. přenesená",J1133,0)</f>
        <v>0</v>
      </c>
      <c r="BH1133" s="226">
        <f>IF(N1133="sníž. přenesená",J1133,0)</f>
        <v>0</v>
      </c>
      <c r="BI1133" s="226">
        <f>IF(N1133="nulová",J1133,0)</f>
        <v>0</v>
      </c>
      <c r="BJ1133" s="19" t="s">
        <v>79</v>
      </c>
      <c r="BK1133" s="226">
        <f>ROUND(I1133*H1133,2)</f>
        <v>0</v>
      </c>
      <c r="BL1133" s="19" t="s">
        <v>272</v>
      </c>
      <c r="BM1133" s="225" t="s">
        <v>1888</v>
      </c>
    </row>
    <row r="1134" s="13" customFormat="1">
      <c r="A1134" s="13"/>
      <c r="B1134" s="232"/>
      <c r="C1134" s="233"/>
      <c r="D1134" s="234" t="s">
        <v>189</v>
      </c>
      <c r="E1134" s="235" t="s">
        <v>19</v>
      </c>
      <c r="F1134" s="236" t="s">
        <v>1889</v>
      </c>
      <c r="G1134" s="233"/>
      <c r="H1134" s="237">
        <v>1</v>
      </c>
      <c r="I1134" s="238"/>
      <c r="J1134" s="233"/>
      <c r="K1134" s="233"/>
      <c r="L1134" s="239"/>
      <c r="M1134" s="240"/>
      <c r="N1134" s="241"/>
      <c r="O1134" s="241"/>
      <c r="P1134" s="241"/>
      <c r="Q1134" s="241"/>
      <c r="R1134" s="241"/>
      <c r="S1134" s="241"/>
      <c r="T1134" s="242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3" t="s">
        <v>189</v>
      </c>
      <c r="AU1134" s="243" t="s">
        <v>81</v>
      </c>
      <c r="AV1134" s="13" t="s">
        <v>81</v>
      </c>
      <c r="AW1134" s="13" t="s">
        <v>33</v>
      </c>
      <c r="AX1134" s="13" t="s">
        <v>79</v>
      </c>
      <c r="AY1134" s="243" t="s">
        <v>178</v>
      </c>
    </row>
    <row r="1135" s="2" customFormat="1" ht="21.75" customHeight="1">
      <c r="A1135" s="40"/>
      <c r="B1135" s="41"/>
      <c r="C1135" s="214" t="s">
        <v>1890</v>
      </c>
      <c r="D1135" s="214" t="s">
        <v>180</v>
      </c>
      <c r="E1135" s="215" t="s">
        <v>1891</v>
      </c>
      <c r="F1135" s="216" t="s">
        <v>1892</v>
      </c>
      <c r="G1135" s="217" t="s">
        <v>183</v>
      </c>
      <c r="H1135" s="218">
        <v>7.5</v>
      </c>
      <c r="I1135" s="219"/>
      <c r="J1135" s="220">
        <f>ROUND(I1135*H1135,2)</f>
        <v>0</v>
      </c>
      <c r="K1135" s="216" t="s">
        <v>184</v>
      </c>
      <c r="L1135" s="46"/>
      <c r="M1135" s="221" t="s">
        <v>19</v>
      </c>
      <c r="N1135" s="222" t="s">
        <v>42</v>
      </c>
      <c r="O1135" s="86"/>
      <c r="P1135" s="223">
        <f>O1135*H1135</f>
        <v>0</v>
      </c>
      <c r="Q1135" s="223">
        <v>0.00027</v>
      </c>
      <c r="R1135" s="223">
        <f>Q1135*H1135</f>
        <v>0.0020249999999999999</v>
      </c>
      <c r="S1135" s="223">
        <v>0</v>
      </c>
      <c r="T1135" s="224">
        <f>S1135*H1135</f>
        <v>0</v>
      </c>
      <c r="U1135" s="40"/>
      <c r="V1135" s="40"/>
      <c r="W1135" s="40"/>
      <c r="X1135" s="40"/>
      <c r="Y1135" s="40"/>
      <c r="Z1135" s="40"/>
      <c r="AA1135" s="40"/>
      <c r="AB1135" s="40"/>
      <c r="AC1135" s="40"/>
      <c r="AD1135" s="40"/>
      <c r="AE1135" s="40"/>
      <c r="AR1135" s="225" t="s">
        <v>272</v>
      </c>
      <c r="AT1135" s="225" t="s">
        <v>180</v>
      </c>
      <c r="AU1135" s="225" t="s">
        <v>81</v>
      </c>
      <c r="AY1135" s="19" t="s">
        <v>178</v>
      </c>
      <c r="BE1135" s="226">
        <f>IF(N1135="základní",J1135,0)</f>
        <v>0</v>
      </c>
      <c r="BF1135" s="226">
        <f>IF(N1135="snížená",J1135,0)</f>
        <v>0</v>
      </c>
      <c r="BG1135" s="226">
        <f>IF(N1135="zákl. přenesená",J1135,0)</f>
        <v>0</v>
      </c>
      <c r="BH1135" s="226">
        <f>IF(N1135="sníž. přenesená",J1135,0)</f>
        <v>0</v>
      </c>
      <c r="BI1135" s="226">
        <f>IF(N1135="nulová",J1135,0)</f>
        <v>0</v>
      </c>
      <c r="BJ1135" s="19" t="s">
        <v>79</v>
      </c>
      <c r="BK1135" s="226">
        <f>ROUND(I1135*H1135,2)</f>
        <v>0</v>
      </c>
      <c r="BL1135" s="19" t="s">
        <v>272</v>
      </c>
      <c r="BM1135" s="225" t="s">
        <v>1893</v>
      </c>
    </row>
    <row r="1136" s="2" customFormat="1">
      <c r="A1136" s="40"/>
      <c r="B1136" s="41"/>
      <c r="C1136" s="42"/>
      <c r="D1136" s="227" t="s">
        <v>187</v>
      </c>
      <c r="E1136" s="42"/>
      <c r="F1136" s="228" t="s">
        <v>1894</v>
      </c>
      <c r="G1136" s="42"/>
      <c r="H1136" s="42"/>
      <c r="I1136" s="229"/>
      <c r="J1136" s="42"/>
      <c r="K1136" s="42"/>
      <c r="L1136" s="46"/>
      <c r="M1136" s="230"/>
      <c r="N1136" s="231"/>
      <c r="O1136" s="86"/>
      <c r="P1136" s="86"/>
      <c r="Q1136" s="86"/>
      <c r="R1136" s="86"/>
      <c r="S1136" s="86"/>
      <c r="T1136" s="87"/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T1136" s="19" t="s">
        <v>187</v>
      </c>
      <c r="AU1136" s="19" t="s">
        <v>81</v>
      </c>
    </row>
    <row r="1137" s="13" customFormat="1">
      <c r="A1137" s="13"/>
      <c r="B1137" s="232"/>
      <c r="C1137" s="233"/>
      <c r="D1137" s="234" t="s">
        <v>189</v>
      </c>
      <c r="E1137" s="235" t="s">
        <v>19</v>
      </c>
      <c r="F1137" s="236" t="s">
        <v>1895</v>
      </c>
      <c r="G1137" s="233"/>
      <c r="H1137" s="237">
        <v>6</v>
      </c>
      <c r="I1137" s="238"/>
      <c r="J1137" s="233"/>
      <c r="K1137" s="233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3" t="s">
        <v>189</v>
      </c>
      <c r="AU1137" s="243" t="s">
        <v>81</v>
      </c>
      <c r="AV1137" s="13" t="s">
        <v>81</v>
      </c>
      <c r="AW1137" s="13" t="s">
        <v>33</v>
      </c>
      <c r="AX1137" s="13" t="s">
        <v>71</v>
      </c>
      <c r="AY1137" s="243" t="s">
        <v>178</v>
      </c>
    </row>
    <row r="1138" s="13" customFormat="1">
      <c r="A1138" s="13"/>
      <c r="B1138" s="232"/>
      <c r="C1138" s="233"/>
      <c r="D1138" s="234" t="s">
        <v>189</v>
      </c>
      <c r="E1138" s="235" t="s">
        <v>19</v>
      </c>
      <c r="F1138" s="236" t="s">
        <v>1896</v>
      </c>
      <c r="G1138" s="233"/>
      <c r="H1138" s="237">
        <v>1.5</v>
      </c>
      <c r="I1138" s="238"/>
      <c r="J1138" s="233"/>
      <c r="K1138" s="233"/>
      <c r="L1138" s="239"/>
      <c r="M1138" s="240"/>
      <c r="N1138" s="241"/>
      <c r="O1138" s="241"/>
      <c r="P1138" s="241"/>
      <c r="Q1138" s="241"/>
      <c r="R1138" s="241"/>
      <c r="S1138" s="241"/>
      <c r="T1138" s="242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3" t="s">
        <v>189</v>
      </c>
      <c r="AU1138" s="243" t="s">
        <v>81</v>
      </c>
      <c r="AV1138" s="13" t="s">
        <v>81</v>
      </c>
      <c r="AW1138" s="13" t="s">
        <v>33</v>
      </c>
      <c r="AX1138" s="13" t="s">
        <v>71</v>
      </c>
      <c r="AY1138" s="243" t="s">
        <v>178</v>
      </c>
    </row>
    <row r="1139" s="14" customFormat="1">
      <c r="A1139" s="14"/>
      <c r="B1139" s="244"/>
      <c r="C1139" s="245"/>
      <c r="D1139" s="234" t="s">
        <v>189</v>
      </c>
      <c r="E1139" s="246" t="s">
        <v>19</v>
      </c>
      <c r="F1139" s="247" t="s">
        <v>214</v>
      </c>
      <c r="G1139" s="245"/>
      <c r="H1139" s="248">
        <v>7.5</v>
      </c>
      <c r="I1139" s="249"/>
      <c r="J1139" s="245"/>
      <c r="K1139" s="245"/>
      <c r="L1139" s="250"/>
      <c r="M1139" s="251"/>
      <c r="N1139" s="252"/>
      <c r="O1139" s="252"/>
      <c r="P1139" s="252"/>
      <c r="Q1139" s="252"/>
      <c r="R1139" s="252"/>
      <c r="S1139" s="252"/>
      <c r="T1139" s="253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4" t="s">
        <v>189</v>
      </c>
      <c r="AU1139" s="254" t="s">
        <v>81</v>
      </c>
      <c r="AV1139" s="14" t="s">
        <v>185</v>
      </c>
      <c r="AW1139" s="14" t="s">
        <v>33</v>
      </c>
      <c r="AX1139" s="14" t="s">
        <v>79</v>
      </c>
      <c r="AY1139" s="254" t="s">
        <v>178</v>
      </c>
    </row>
    <row r="1140" s="2" customFormat="1" ht="24.15" customHeight="1">
      <c r="A1140" s="40"/>
      <c r="B1140" s="41"/>
      <c r="C1140" s="265" t="s">
        <v>1897</v>
      </c>
      <c r="D1140" s="265" t="s">
        <v>430</v>
      </c>
      <c r="E1140" s="266" t="s">
        <v>1898</v>
      </c>
      <c r="F1140" s="267" t="s">
        <v>1899</v>
      </c>
      <c r="G1140" s="268" t="s">
        <v>1882</v>
      </c>
      <c r="H1140" s="269">
        <v>2</v>
      </c>
      <c r="I1140" s="270"/>
      <c r="J1140" s="271">
        <f>ROUND(I1140*H1140,2)</f>
        <v>0</v>
      </c>
      <c r="K1140" s="267" t="s">
        <v>19</v>
      </c>
      <c r="L1140" s="272"/>
      <c r="M1140" s="273" t="s">
        <v>19</v>
      </c>
      <c r="N1140" s="274" t="s">
        <v>42</v>
      </c>
      <c r="O1140" s="86"/>
      <c r="P1140" s="223">
        <f>O1140*H1140</f>
        <v>0</v>
      </c>
      <c r="Q1140" s="223">
        <v>0.037650000000000003</v>
      </c>
      <c r="R1140" s="223">
        <f>Q1140*H1140</f>
        <v>0.075300000000000006</v>
      </c>
      <c r="S1140" s="223">
        <v>0</v>
      </c>
      <c r="T1140" s="224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25" t="s">
        <v>367</v>
      </c>
      <c r="AT1140" s="225" t="s">
        <v>430</v>
      </c>
      <c r="AU1140" s="225" t="s">
        <v>81</v>
      </c>
      <c r="AY1140" s="19" t="s">
        <v>178</v>
      </c>
      <c r="BE1140" s="226">
        <f>IF(N1140="základní",J1140,0)</f>
        <v>0</v>
      </c>
      <c r="BF1140" s="226">
        <f>IF(N1140="snížená",J1140,0)</f>
        <v>0</v>
      </c>
      <c r="BG1140" s="226">
        <f>IF(N1140="zákl. přenesená",J1140,0)</f>
        <v>0</v>
      </c>
      <c r="BH1140" s="226">
        <f>IF(N1140="sníž. přenesená",J1140,0)</f>
        <v>0</v>
      </c>
      <c r="BI1140" s="226">
        <f>IF(N1140="nulová",J1140,0)</f>
        <v>0</v>
      </c>
      <c r="BJ1140" s="19" t="s">
        <v>79</v>
      </c>
      <c r="BK1140" s="226">
        <f>ROUND(I1140*H1140,2)</f>
        <v>0</v>
      </c>
      <c r="BL1140" s="19" t="s">
        <v>272</v>
      </c>
      <c r="BM1140" s="225" t="s">
        <v>1900</v>
      </c>
    </row>
    <row r="1141" s="13" customFormat="1">
      <c r="A1141" s="13"/>
      <c r="B1141" s="232"/>
      <c r="C1141" s="233"/>
      <c r="D1141" s="234" t="s">
        <v>189</v>
      </c>
      <c r="E1141" s="235" t="s">
        <v>19</v>
      </c>
      <c r="F1141" s="236" t="s">
        <v>1901</v>
      </c>
      <c r="G1141" s="233"/>
      <c r="H1141" s="237">
        <v>2</v>
      </c>
      <c r="I1141" s="238"/>
      <c r="J1141" s="233"/>
      <c r="K1141" s="233"/>
      <c r="L1141" s="239"/>
      <c r="M1141" s="240"/>
      <c r="N1141" s="241"/>
      <c r="O1141" s="241"/>
      <c r="P1141" s="241"/>
      <c r="Q1141" s="241"/>
      <c r="R1141" s="241"/>
      <c r="S1141" s="241"/>
      <c r="T1141" s="242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3" t="s">
        <v>189</v>
      </c>
      <c r="AU1141" s="243" t="s">
        <v>81</v>
      </c>
      <c r="AV1141" s="13" t="s">
        <v>81</v>
      </c>
      <c r="AW1141" s="13" t="s">
        <v>33</v>
      </c>
      <c r="AX1141" s="13" t="s">
        <v>79</v>
      </c>
      <c r="AY1141" s="243" t="s">
        <v>178</v>
      </c>
    </row>
    <row r="1142" s="2" customFormat="1" ht="24.15" customHeight="1">
      <c r="A1142" s="40"/>
      <c r="B1142" s="41"/>
      <c r="C1142" s="265" t="s">
        <v>1902</v>
      </c>
      <c r="D1142" s="265" t="s">
        <v>430</v>
      </c>
      <c r="E1142" s="266" t="s">
        <v>1903</v>
      </c>
      <c r="F1142" s="267" t="s">
        <v>1904</v>
      </c>
      <c r="G1142" s="268" t="s">
        <v>1882</v>
      </c>
      <c r="H1142" s="269">
        <v>1</v>
      </c>
      <c r="I1142" s="270"/>
      <c r="J1142" s="271">
        <f>ROUND(I1142*H1142,2)</f>
        <v>0</v>
      </c>
      <c r="K1142" s="267" t="s">
        <v>19</v>
      </c>
      <c r="L1142" s="272"/>
      <c r="M1142" s="273" t="s">
        <v>19</v>
      </c>
      <c r="N1142" s="274" t="s">
        <v>42</v>
      </c>
      <c r="O1142" s="86"/>
      <c r="P1142" s="223">
        <f>O1142*H1142</f>
        <v>0</v>
      </c>
      <c r="Q1142" s="223">
        <v>0.037650000000000003</v>
      </c>
      <c r="R1142" s="223">
        <f>Q1142*H1142</f>
        <v>0.037650000000000003</v>
      </c>
      <c r="S1142" s="223">
        <v>0</v>
      </c>
      <c r="T1142" s="224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25" t="s">
        <v>367</v>
      </c>
      <c r="AT1142" s="225" t="s">
        <v>430</v>
      </c>
      <c r="AU1142" s="225" t="s">
        <v>81</v>
      </c>
      <c r="AY1142" s="19" t="s">
        <v>178</v>
      </c>
      <c r="BE1142" s="226">
        <f>IF(N1142="základní",J1142,0)</f>
        <v>0</v>
      </c>
      <c r="BF1142" s="226">
        <f>IF(N1142="snížená",J1142,0)</f>
        <v>0</v>
      </c>
      <c r="BG1142" s="226">
        <f>IF(N1142="zákl. přenesená",J1142,0)</f>
        <v>0</v>
      </c>
      <c r="BH1142" s="226">
        <f>IF(N1142="sníž. přenesená",J1142,0)</f>
        <v>0</v>
      </c>
      <c r="BI1142" s="226">
        <f>IF(N1142="nulová",J1142,0)</f>
        <v>0</v>
      </c>
      <c r="BJ1142" s="19" t="s">
        <v>79</v>
      </c>
      <c r="BK1142" s="226">
        <f>ROUND(I1142*H1142,2)</f>
        <v>0</v>
      </c>
      <c r="BL1142" s="19" t="s">
        <v>272</v>
      </c>
      <c r="BM1142" s="225" t="s">
        <v>1905</v>
      </c>
    </row>
    <row r="1143" s="13" customFormat="1">
      <c r="A1143" s="13"/>
      <c r="B1143" s="232"/>
      <c r="C1143" s="233"/>
      <c r="D1143" s="234" t="s">
        <v>189</v>
      </c>
      <c r="E1143" s="235" t="s">
        <v>19</v>
      </c>
      <c r="F1143" s="236" t="s">
        <v>1906</v>
      </c>
      <c r="G1143" s="233"/>
      <c r="H1143" s="237">
        <v>1</v>
      </c>
      <c r="I1143" s="238"/>
      <c r="J1143" s="233"/>
      <c r="K1143" s="233"/>
      <c r="L1143" s="239"/>
      <c r="M1143" s="240"/>
      <c r="N1143" s="241"/>
      <c r="O1143" s="241"/>
      <c r="P1143" s="241"/>
      <c r="Q1143" s="241"/>
      <c r="R1143" s="241"/>
      <c r="S1143" s="241"/>
      <c r="T1143" s="242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3" t="s">
        <v>189</v>
      </c>
      <c r="AU1143" s="243" t="s">
        <v>81</v>
      </c>
      <c r="AV1143" s="13" t="s">
        <v>81</v>
      </c>
      <c r="AW1143" s="13" t="s">
        <v>33</v>
      </c>
      <c r="AX1143" s="13" t="s">
        <v>79</v>
      </c>
      <c r="AY1143" s="243" t="s">
        <v>178</v>
      </c>
    </row>
    <row r="1144" s="2" customFormat="1" ht="21.75" customHeight="1">
      <c r="A1144" s="40"/>
      <c r="B1144" s="41"/>
      <c r="C1144" s="214" t="s">
        <v>1907</v>
      </c>
      <c r="D1144" s="214" t="s">
        <v>180</v>
      </c>
      <c r="E1144" s="215" t="s">
        <v>1908</v>
      </c>
      <c r="F1144" s="216" t="s">
        <v>1909</v>
      </c>
      <c r="G1144" s="217" t="s">
        <v>183</v>
      </c>
      <c r="H1144" s="218">
        <v>5</v>
      </c>
      <c r="I1144" s="219"/>
      <c r="J1144" s="220">
        <f>ROUND(I1144*H1144,2)</f>
        <v>0</v>
      </c>
      <c r="K1144" s="216" t="s">
        <v>184</v>
      </c>
      <c r="L1144" s="46"/>
      <c r="M1144" s="221" t="s">
        <v>19</v>
      </c>
      <c r="N1144" s="222" t="s">
        <v>42</v>
      </c>
      <c r="O1144" s="86"/>
      <c r="P1144" s="223">
        <f>O1144*H1144</f>
        <v>0</v>
      </c>
      <c r="Q1144" s="223">
        <v>0.00027</v>
      </c>
      <c r="R1144" s="223">
        <f>Q1144*H1144</f>
        <v>0.0013500000000000001</v>
      </c>
      <c r="S1144" s="223">
        <v>0</v>
      </c>
      <c r="T1144" s="224">
        <f>S1144*H1144</f>
        <v>0</v>
      </c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R1144" s="225" t="s">
        <v>272</v>
      </c>
      <c r="AT1144" s="225" t="s">
        <v>180</v>
      </c>
      <c r="AU1144" s="225" t="s">
        <v>81</v>
      </c>
      <c r="AY1144" s="19" t="s">
        <v>178</v>
      </c>
      <c r="BE1144" s="226">
        <f>IF(N1144="základní",J1144,0)</f>
        <v>0</v>
      </c>
      <c r="BF1144" s="226">
        <f>IF(N1144="snížená",J1144,0)</f>
        <v>0</v>
      </c>
      <c r="BG1144" s="226">
        <f>IF(N1144="zákl. přenesená",J1144,0)</f>
        <v>0</v>
      </c>
      <c r="BH1144" s="226">
        <f>IF(N1144="sníž. přenesená",J1144,0)</f>
        <v>0</v>
      </c>
      <c r="BI1144" s="226">
        <f>IF(N1144="nulová",J1144,0)</f>
        <v>0</v>
      </c>
      <c r="BJ1144" s="19" t="s">
        <v>79</v>
      </c>
      <c r="BK1144" s="226">
        <f>ROUND(I1144*H1144,2)</f>
        <v>0</v>
      </c>
      <c r="BL1144" s="19" t="s">
        <v>272</v>
      </c>
      <c r="BM1144" s="225" t="s">
        <v>1910</v>
      </c>
    </row>
    <row r="1145" s="2" customFormat="1">
      <c r="A1145" s="40"/>
      <c r="B1145" s="41"/>
      <c r="C1145" s="42"/>
      <c r="D1145" s="227" t="s">
        <v>187</v>
      </c>
      <c r="E1145" s="42"/>
      <c r="F1145" s="228" t="s">
        <v>1911</v>
      </c>
      <c r="G1145" s="42"/>
      <c r="H1145" s="42"/>
      <c r="I1145" s="229"/>
      <c r="J1145" s="42"/>
      <c r="K1145" s="42"/>
      <c r="L1145" s="46"/>
      <c r="M1145" s="230"/>
      <c r="N1145" s="231"/>
      <c r="O1145" s="86"/>
      <c r="P1145" s="86"/>
      <c r="Q1145" s="86"/>
      <c r="R1145" s="86"/>
      <c r="S1145" s="86"/>
      <c r="T1145" s="87"/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T1145" s="19" t="s">
        <v>187</v>
      </c>
      <c r="AU1145" s="19" t="s">
        <v>81</v>
      </c>
    </row>
    <row r="1146" s="13" customFormat="1">
      <c r="A1146" s="13"/>
      <c r="B1146" s="232"/>
      <c r="C1146" s="233"/>
      <c r="D1146" s="234" t="s">
        <v>189</v>
      </c>
      <c r="E1146" s="235" t="s">
        <v>19</v>
      </c>
      <c r="F1146" s="236" t="s">
        <v>1912</v>
      </c>
      <c r="G1146" s="233"/>
      <c r="H1146" s="237">
        <v>2.5</v>
      </c>
      <c r="I1146" s="238"/>
      <c r="J1146" s="233"/>
      <c r="K1146" s="233"/>
      <c r="L1146" s="239"/>
      <c r="M1146" s="240"/>
      <c r="N1146" s="241"/>
      <c r="O1146" s="241"/>
      <c r="P1146" s="241"/>
      <c r="Q1146" s="241"/>
      <c r="R1146" s="241"/>
      <c r="S1146" s="241"/>
      <c r="T1146" s="24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3" t="s">
        <v>189</v>
      </c>
      <c r="AU1146" s="243" t="s">
        <v>81</v>
      </c>
      <c r="AV1146" s="13" t="s">
        <v>81</v>
      </c>
      <c r="AW1146" s="13" t="s">
        <v>33</v>
      </c>
      <c r="AX1146" s="13" t="s">
        <v>71</v>
      </c>
      <c r="AY1146" s="243" t="s">
        <v>178</v>
      </c>
    </row>
    <row r="1147" s="13" customFormat="1">
      <c r="A1147" s="13"/>
      <c r="B1147" s="232"/>
      <c r="C1147" s="233"/>
      <c r="D1147" s="234" t="s">
        <v>189</v>
      </c>
      <c r="E1147" s="235" t="s">
        <v>19</v>
      </c>
      <c r="F1147" s="236" t="s">
        <v>1913</v>
      </c>
      <c r="G1147" s="233"/>
      <c r="H1147" s="237">
        <v>2.5</v>
      </c>
      <c r="I1147" s="238"/>
      <c r="J1147" s="233"/>
      <c r="K1147" s="233"/>
      <c r="L1147" s="239"/>
      <c r="M1147" s="240"/>
      <c r="N1147" s="241"/>
      <c r="O1147" s="241"/>
      <c r="P1147" s="241"/>
      <c r="Q1147" s="241"/>
      <c r="R1147" s="241"/>
      <c r="S1147" s="241"/>
      <c r="T1147" s="242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3" t="s">
        <v>189</v>
      </c>
      <c r="AU1147" s="243" t="s">
        <v>81</v>
      </c>
      <c r="AV1147" s="13" t="s">
        <v>81</v>
      </c>
      <c r="AW1147" s="13" t="s">
        <v>33</v>
      </c>
      <c r="AX1147" s="13" t="s">
        <v>71</v>
      </c>
      <c r="AY1147" s="243" t="s">
        <v>178</v>
      </c>
    </row>
    <row r="1148" s="14" customFormat="1">
      <c r="A1148" s="14"/>
      <c r="B1148" s="244"/>
      <c r="C1148" s="245"/>
      <c r="D1148" s="234" t="s">
        <v>189</v>
      </c>
      <c r="E1148" s="246" t="s">
        <v>19</v>
      </c>
      <c r="F1148" s="247" t="s">
        <v>214</v>
      </c>
      <c r="G1148" s="245"/>
      <c r="H1148" s="248">
        <v>5</v>
      </c>
      <c r="I1148" s="249"/>
      <c r="J1148" s="245"/>
      <c r="K1148" s="245"/>
      <c r="L1148" s="250"/>
      <c r="M1148" s="251"/>
      <c r="N1148" s="252"/>
      <c r="O1148" s="252"/>
      <c r="P1148" s="252"/>
      <c r="Q1148" s="252"/>
      <c r="R1148" s="252"/>
      <c r="S1148" s="252"/>
      <c r="T1148" s="253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4" t="s">
        <v>189</v>
      </c>
      <c r="AU1148" s="254" t="s">
        <v>81</v>
      </c>
      <c r="AV1148" s="14" t="s">
        <v>185</v>
      </c>
      <c r="AW1148" s="14" t="s">
        <v>33</v>
      </c>
      <c r="AX1148" s="14" t="s">
        <v>79</v>
      </c>
      <c r="AY1148" s="254" t="s">
        <v>178</v>
      </c>
    </row>
    <row r="1149" s="2" customFormat="1" ht="24.15" customHeight="1">
      <c r="A1149" s="40"/>
      <c r="B1149" s="41"/>
      <c r="C1149" s="265" t="s">
        <v>1914</v>
      </c>
      <c r="D1149" s="265" t="s">
        <v>430</v>
      </c>
      <c r="E1149" s="266" t="s">
        <v>1915</v>
      </c>
      <c r="F1149" s="267" t="s">
        <v>1916</v>
      </c>
      <c r="G1149" s="268" t="s">
        <v>1882</v>
      </c>
      <c r="H1149" s="269">
        <v>2</v>
      </c>
      <c r="I1149" s="270"/>
      <c r="J1149" s="271">
        <f>ROUND(I1149*H1149,2)</f>
        <v>0</v>
      </c>
      <c r="K1149" s="267" t="s">
        <v>19</v>
      </c>
      <c r="L1149" s="272"/>
      <c r="M1149" s="273" t="s">
        <v>19</v>
      </c>
      <c r="N1149" s="274" t="s">
        <v>42</v>
      </c>
      <c r="O1149" s="86"/>
      <c r="P1149" s="223">
        <f>O1149*H1149</f>
        <v>0</v>
      </c>
      <c r="Q1149" s="223">
        <v>0.037650000000000003</v>
      </c>
      <c r="R1149" s="223">
        <f>Q1149*H1149</f>
        <v>0.075300000000000006</v>
      </c>
      <c r="S1149" s="223">
        <v>0</v>
      </c>
      <c r="T1149" s="224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25" t="s">
        <v>367</v>
      </c>
      <c r="AT1149" s="225" t="s">
        <v>430</v>
      </c>
      <c r="AU1149" s="225" t="s">
        <v>81</v>
      </c>
      <c r="AY1149" s="19" t="s">
        <v>178</v>
      </c>
      <c r="BE1149" s="226">
        <f>IF(N1149="základní",J1149,0)</f>
        <v>0</v>
      </c>
      <c r="BF1149" s="226">
        <f>IF(N1149="snížená",J1149,0)</f>
        <v>0</v>
      </c>
      <c r="BG1149" s="226">
        <f>IF(N1149="zákl. přenesená",J1149,0)</f>
        <v>0</v>
      </c>
      <c r="BH1149" s="226">
        <f>IF(N1149="sníž. přenesená",J1149,0)</f>
        <v>0</v>
      </c>
      <c r="BI1149" s="226">
        <f>IF(N1149="nulová",J1149,0)</f>
        <v>0</v>
      </c>
      <c r="BJ1149" s="19" t="s">
        <v>79</v>
      </c>
      <c r="BK1149" s="226">
        <f>ROUND(I1149*H1149,2)</f>
        <v>0</v>
      </c>
      <c r="BL1149" s="19" t="s">
        <v>272</v>
      </c>
      <c r="BM1149" s="225" t="s">
        <v>1917</v>
      </c>
    </row>
    <row r="1150" s="13" customFormat="1">
      <c r="A1150" s="13"/>
      <c r="B1150" s="232"/>
      <c r="C1150" s="233"/>
      <c r="D1150" s="234" t="s">
        <v>189</v>
      </c>
      <c r="E1150" s="235" t="s">
        <v>19</v>
      </c>
      <c r="F1150" s="236" t="s">
        <v>1918</v>
      </c>
      <c r="G1150" s="233"/>
      <c r="H1150" s="237">
        <v>2</v>
      </c>
      <c r="I1150" s="238"/>
      <c r="J1150" s="233"/>
      <c r="K1150" s="233"/>
      <c r="L1150" s="239"/>
      <c r="M1150" s="240"/>
      <c r="N1150" s="241"/>
      <c r="O1150" s="241"/>
      <c r="P1150" s="241"/>
      <c r="Q1150" s="241"/>
      <c r="R1150" s="241"/>
      <c r="S1150" s="241"/>
      <c r="T1150" s="242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43" t="s">
        <v>189</v>
      </c>
      <c r="AU1150" s="243" t="s">
        <v>81</v>
      </c>
      <c r="AV1150" s="13" t="s">
        <v>81</v>
      </c>
      <c r="AW1150" s="13" t="s">
        <v>33</v>
      </c>
      <c r="AX1150" s="13" t="s">
        <v>79</v>
      </c>
      <c r="AY1150" s="243" t="s">
        <v>178</v>
      </c>
    </row>
    <row r="1151" s="2" customFormat="1" ht="37.8" customHeight="1">
      <c r="A1151" s="40"/>
      <c r="B1151" s="41"/>
      <c r="C1151" s="265" t="s">
        <v>1919</v>
      </c>
      <c r="D1151" s="265" t="s">
        <v>430</v>
      </c>
      <c r="E1151" s="266" t="s">
        <v>1920</v>
      </c>
      <c r="F1151" s="267" t="s">
        <v>1921</v>
      </c>
      <c r="G1151" s="268" t="s">
        <v>1882</v>
      </c>
      <c r="H1151" s="269">
        <v>2</v>
      </c>
      <c r="I1151" s="270"/>
      <c r="J1151" s="271">
        <f>ROUND(I1151*H1151,2)</f>
        <v>0</v>
      </c>
      <c r="K1151" s="267" t="s">
        <v>19</v>
      </c>
      <c r="L1151" s="272"/>
      <c r="M1151" s="273" t="s">
        <v>19</v>
      </c>
      <c r="N1151" s="274" t="s">
        <v>42</v>
      </c>
      <c r="O1151" s="86"/>
      <c r="P1151" s="223">
        <f>O1151*H1151</f>
        <v>0</v>
      </c>
      <c r="Q1151" s="223">
        <v>0.037650000000000003</v>
      </c>
      <c r="R1151" s="223">
        <f>Q1151*H1151</f>
        <v>0.075300000000000006</v>
      </c>
      <c r="S1151" s="223">
        <v>0</v>
      </c>
      <c r="T1151" s="224">
        <f>S1151*H1151</f>
        <v>0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25" t="s">
        <v>367</v>
      </c>
      <c r="AT1151" s="225" t="s">
        <v>430</v>
      </c>
      <c r="AU1151" s="225" t="s">
        <v>81</v>
      </c>
      <c r="AY1151" s="19" t="s">
        <v>178</v>
      </c>
      <c r="BE1151" s="226">
        <f>IF(N1151="základní",J1151,0)</f>
        <v>0</v>
      </c>
      <c r="BF1151" s="226">
        <f>IF(N1151="snížená",J1151,0)</f>
        <v>0</v>
      </c>
      <c r="BG1151" s="226">
        <f>IF(N1151="zákl. přenesená",J1151,0)</f>
        <v>0</v>
      </c>
      <c r="BH1151" s="226">
        <f>IF(N1151="sníž. přenesená",J1151,0)</f>
        <v>0</v>
      </c>
      <c r="BI1151" s="226">
        <f>IF(N1151="nulová",J1151,0)</f>
        <v>0</v>
      </c>
      <c r="BJ1151" s="19" t="s">
        <v>79</v>
      </c>
      <c r="BK1151" s="226">
        <f>ROUND(I1151*H1151,2)</f>
        <v>0</v>
      </c>
      <c r="BL1151" s="19" t="s">
        <v>272</v>
      </c>
      <c r="BM1151" s="225" t="s">
        <v>1922</v>
      </c>
    </row>
    <row r="1152" s="13" customFormat="1">
      <c r="A1152" s="13"/>
      <c r="B1152" s="232"/>
      <c r="C1152" s="233"/>
      <c r="D1152" s="234" t="s">
        <v>189</v>
      </c>
      <c r="E1152" s="235" t="s">
        <v>19</v>
      </c>
      <c r="F1152" s="236" t="s">
        <v>1923</v>
      </c>
      <c r="G1152" s="233"/>
      <c r="H1152" s="237">
        <v>2</v>
      </c>
      <c r="I1152" s="238"/>
      <c r="J1152" s="233"/>
      <c r="K1152" s="233"/>
      <c r="L1152" s="239"/>
      <c r="M1152" s="240"/>
      <c r="N1152" s="241"/>
      <c r="O1152" s="241"/>
      <c r="P1152" s="241"/>
      <c r="Q1152" s="241"/>
      <c r="R1152" s="241"/>
      <c r="S1152" s="241"/>
      <c r="T1152" s="242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3" t="s">
        <v>189</v>
      </c>
      <c r="AU1152" s="243" t="s">
        <v>81</v>
      </c>
      <c r="AV1152" s="13" t="s">
        <v>81</v>
      </c>
      <c r="AW1152" s="13" t="s">
        <v>33</v>
      </c>
      <c r="AX1152" s="13" t="s">
        <v>79</v>
      </c>
      <c r="AY1152" s="243" t="s">
        <v>178</v>
      </c>
    </row>
    <row r="1153" s="2" customFormat="1" ht="21.75" customHeight="1">
      <c r="A1153" s="40"/>
      <c r="B1153" s="41"/>
      <c r="C1153" s="214" t="s">
        <v>1924</v>
      </c>
      <c r="D1153" s="214" t="s">
        <v>180</v>
      </c>
      <c r="E1153" s="215" t="s">
        <v>1925</v>
      </c>
      <c r="F1153" s="216" t="s">
        <v>1926</v>
      </c>
      <c r="G1153" s="217" t="s">
        <v>183</v>
      </c>
      <c r="H1153" s="218">
        <v>40</v>
      </c>
      <c r="I1153" s="219"/>
      <c r="J1153" s="220">
        <f>ROUND(I1153*H1153,2)</f>
        <v>0</v>
      </c>
      <c r="K1153" s="216" t="s">
        <v>184</v>
      </c>
      <c r="L1153" s="46"/>
      <c r="M1153" s="221" t="s">
        <v>19</v>
      </c>
      <c r="N1153" s="222" t="s">
        <v>42</v>
      </c>
      <c r="O1153" s="86"/>
      <c r="P1153" s="223">
        <f>O1153*H1153</f>
        <v>0</v>
      </c>
      <c r="Q1153" s="223">
        <v>0.00025999999999999998</v>
      </c>
      <c r="R1153" s="223">
        <f>Q1153*H1153</f>
        <v>0.0104</v>
      </c>
      <c r="S1153" s="223">
        <v>0</v>
      </c>
      <c r="T1153" s="224">
        <f>S1153*H1153</f>
        <v>0</v>
      </c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R1153" s="225" t="s">
        <v>272</v>
      </c>
      <c r="AT1153" s="225" t="s">
        <v>180</v>
      </c>
      <c r="AU1153" s="225" t="s">
        <v>81</v>
      </c>
      <c r="AY1153" s="19" t="s">
        <v>178</v>
      </c>
      <c r="BE1153" s="226">
        <f>IF(N1153="základní",J1153,0)</f>
        <v>0</v>
      </c>
      <c r="BF1153" s="226">
        <f>IF(N1153="snížená",J1153,0)</f>
        <v>0</v>
      </c>
      <c r="BG1153" s="226">
        <f>IF(N1153="zákl. přenesená",J1153,0)</f>
        <v>0</v>
      </c>
      <c r="BH1153" s="226">
        <f>IF(N1153="sníž. přenesená",J1153,0)</f>
        <v>0</v>
      </c>
      <c r="BI1153" s="226">
        <f>IF(N1153="nulová",J1153,0)</f>
        <v>0</v>
      </c>
      <c r="BJ1153" s="19" t="s">
        <v>79</v>
      </c>
      <c r="BK1153" s="226">
        <f>ROUND(I1153*H1153,2)</f>
        <v>0</v>
      </c>
      <c r="BL1153" s="19" t="s">
        <v>272</v>
      </c>
      <c r="BM1153" s="225" t="s">
        <v>1927</v>
      </c>
    </row>
    <row r="1154" s="2" customFormat="1">
      <c r="A1154" s="40"/>
      <c r="B1154" s="41"/>
      <c r="C1154" s="42"/>
      <c r="D1154" s="227" t="s">
        <v>187</v>
      </c>
      <c r="E1154" s="42"/>
      <c r="F1154" s="228" t="s">
        <v>1928</v>
      </c>
      <c r="G1154" s="42"/>
      <c r="H1154" s="42"/>
      <c r="I1154" s="229"/>
      <c r="J1154" s="42"/>
      <c r="K1154" s="42"/>
      <c r="L1154" s="46"/>
      <c r="M1154" s="230"/>
      <c r="N1154" s="231"/>
      <c r="O1154" s="86"/>
      <c r="P1154" s="86"/>
      <c r="Q1154" s="86"/>
      <c r="R1154" s="86"/>
      <c r="S1154" s="86"/>
      <c r="T1154" s="87"/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  <c r="AT1154" s="19" t="s">
        <v>187</v>
      </c>
      <c r="AU1154" s="19" t="s">
        <v>81</v>
      </c>
    </row>
    <row r="1155" s="13" customFormat="1">
      <c r="A1155" s="13"/>
      <c r="B1155" s="232"/>
      <c r="C1155" s="233"/>
      <c r="D1155" s="234" t="s">
        <v>189</v>
      </c>
      <c r="E1155" s="235" t="s">
        <v>19</v>
      </c>
      <c r="F1155" s="236" t="s">
        <v>1929</v>
      </c>
      <c r="G1155" s="233"/>
      <c r="H1155" s="237">
        <v>25</v>
      </c>
      <c r="I1155" s="238"/>
      <c r="J1155" s="233"/>
      <c r="K1155" s="233"/>
      <c r="L1155" s="239"/>
      <c r="M1155" s="240"/>
      <c r="N1155" s="241"/>
      <c r="O1155" s="241"/>
      <c r="P1155" s="241"/>
      <c r="Q1155" s="241"/>
      <c r="R1155" s="241"/>
      <c r="S1155" s="241"/>
      <c r="T1155" s="242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3" t="s">
        <v>189</v>
      </c>
      <c r="AU1155" s="243" t="s">
        <v>81</v>
      </c>
      <c r="AV1155" s="13" t="s">
        <v>81</v>
      </c>
      <c r="AW1155" s="13" t="s">
        <v>33</v>
      </c>
      <c r="AX1155" s="13" t="s">
        <v>71</v>
      </c>
      <c r="AY1155" s="243" t="s">
        <v>178</v>
      </c>
    </row>
    <row r="1156" s="13" customFormat="1">
      <c r="A1156" s="13"/>
      <c r="B1156" s="232"/>
      <c r="C1156" s="233"/>
      <c r="D1156" s="234" t="s">
        <v>189</v>
      </c>
      <c r="E1156" s="235" t="s">
        <v>19</v>
      </c>
      <c r="F1156" s="236" t="s">
        <v>1930</v>
      </c>
      <c r="G1156" s="233"/>
      <c r="H1156" s="237">
        <v>15</v>
      </c>
      <c r="I1156" s="238"/>
      <c r="J1156" s="233"/>
      <c r="K1156" s="233"/>
      <c r="L1156" s="239"/>
      <c r="M1156" s="240"/>
      <c r="N1156" s="241"/>
      <c r="O1156" s="241"/>
      <c r="P1156" s="241"/>
      <c r="Q1156" s="241"/>
      <c r="R1156" s="241"/>
      <c r="S1156" s="241"/>
      <c r="T1156" s="242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3" t="s">
        <v>189</v>
      </c>
      <c r="AU1156" s="243" t="s">
        <v>81</v>
      </c>
      <c r="AV1156" s="13" t="s">
        <v>81</v>
      </c>
      <c r="AW1156" s="13" t="s">
        <v>33</v>
      </c>
      <c r="AX1156" s="13" t="s">
        <v>71</v>
      </c>
      <c r="AY1156" s="243" t="s">
        <v>178</v>
      </c>
    </row>
    <row r="1157" s="14" customFormat="1">
      <c r="A1157" s="14"/>
      <c r="B1157" s="244"/>
      <c r="C1157" s="245"/>
      <c r="D1157" s="234" t="s">
        <v>189</v>
      </c>
      <c r="E1157" s="246" t="s">
        <v>19</v>
      </c>
      <c r="F1157" s="247" t="s">
        <v>214</v>
      </c>
      <c r="G1157" s="245"/>
      <c r="H1157" s="248">
        <v>40</v>
      </c>
      <c r="I1157" s="249"/>
      <c r="J1157" s="245"/>
      <c r="K1157" s="245"/>
      <c r="L1157" s="250"/>
      <c r="M1157" s="251"/>
      <c r="N1157" s="252"/>
      <c r="O1157" s="252"/>
      <c r="P1157" s="252"/>
      <c r="Q1157" s="252"/>
      <c r="R1157" s="252"/>
      <c r="S1157" s="252"/>
      <c r="T1157" s="253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4" t="s">
        <v>189</v>
      </c>
      <c r="AU1157" s="254" t="s">
        <v>81</v>
      </c>
      <c r="AV1157" s="14" t="s">
        <v>185</v>
      </c>
      <c r="AW1157" s="14" t="s">
        <v>33</v>
      </c>
      <c r="AX1157" s="14" t="s">
        <v>79</v>
      </c>
      <c r="AY1157" s="254" t="s">
        <v>178</v>
      </c>
    </row>
    <row r="1158" s="2" customFormat="1" ht="33" customHeight="1">
      <c r="A1158" s="40"/>
      <c r="B1158" s="41"/>
      <c r="C1158" s="265" t="s">
        <v>1931</v>
      </c>
      <c r="D1158" s="265" t="s">
        <v>430</v>
      </c>
      <c r="E1158" s="266" t="s">
        <v>1932</v>
      </c>
      <c r="F1158" s="267" t="s">
        <v>1933</v>
      </c>
      <c r="G1158" s="268" t="s">
        <v>1882</v>
      </c>
      <c r="H1158" s="269">
        <v>7</v>
      </c>
      <c r="I1158" s="270"/>
      <c r="J1158" s="271">
        <f>ROUND(I1158*H1158,2)</f>
        <v>0</v>
      </c>
      <c r="K1158" s="267" t="s">
        <v>19</v>
      </c>
      <c r="L1158" s="272"/>
      <c r="M1158" s="273" t="s">
        <v>19</v>
      </c>
      <c r="N1158" s="274" t="s">
        <v>42</v>
      </c>
      <c r="O1158" s="86"/>
      <c r="P1158" s="223">
        <f>O1158*H1158</f>
        <v>0</v>
      </c>
      <c r="Q1158" s="223">
        <v>0.037650000000000003</v>
      </c>
      <c r="R1158" s="223">
        <f>Q1158*H1158</f>
        <v>0.26355000000000001</v>
      </c>
      <c r="S1158" s="223">
        <v>0</v>
      </c>
      <c r="T1158" s="224">
        <f>S1158*H1158</f>
        <v>0</v>
      </c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R1158" s="225" t="s">
        <v>367</v>
      </c>
      <c r="AT1158" s="225" t="s">
        <v>430</v>
      </c>
      <c r="AU1158" s="225" t="s">
        <v>81</v>
      </c>
      <c r="AY1158" s="19" t="s">
        <v>178</v>
      </c>
      <c r="BE1158" s="226">
        <f>IF(N1158="základní",J1158,0)</f>
        <v>0</v>
      </c>
      <c r="BF1158" s="226">
        <f>IF(N1158="snížená",J1158,0)</f>
        <v>0</v>
      </c>
      <c r="BG1158" s="226">
        <f>IF(N1158="zákl. přenesená",J1158,0)</f>
        <v>0</v>
      </c>
      <c r="BH1158" s="226">
        <f>IF(N1158="sníž. přenesená",J1158,0)</f>
        <v>0</v>
      </c>
      <c r="BI1158" s="226">
        <f>IF(N1158="nulová",J1158,0)</f>
        <v>0</v>
      </c>
      <c r="BJ1158" s="19" t="s">
        <v>79</v>
      </c>
      <c r="BK1158" s="226">
        <f>ROUND(I1158*H1158,2)</f>
        <v>0</v>
      </c>
      <c r="BL1158" s="19" t="s">
        <v>272</v>
      </c>
      <c r="BM1158" s="225" t="s">
        <v>1934</v>
      </c>
    </row>
    <row r="1159" s="13" customFormat="1">
      <c r="A1159" s="13"/>
      <c r="B1159" s="232"/>
      <c r="C1159" s="233"/>
      <c r="D1159" s="234" t="s">
        <v>189</v>
      </c>
      <c r="E1159" s="235" t="s">
        <v>19</v>
      </c>
      <c r="F1159" s="236" t="s">
        <v>1935</v>
      </c>
      <c r="G1159" s="233"/>
      <c r="H1159" s="237">
        <v>7</v>
      </c>
      <c r="I1159" s="238"/>
      <c r="J1159" s="233"/>
      <c r="K1159" s="233"/>
      <c r="L1159" s="239"/>
      <c r="M1159" s="240"/>
      <c r="N1159" s="241"/>
      <c r="O1159" s="241"/>
      <c r="P1159" s="241"/>
      <c r="Q1159" s="241"/>
      <c r="R1159" s="241"/>
      <c r="S1159" s="241"/>
      <c r="T1159" s="242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3" t="s">
        <v>189</v>
      </c>
      <c r="AU1159" s="243" t="s">
        <v>81</v>
      </c>
      <c r="AV1159" s="13" t="s">
        <v>81</v>
      </c>
      <c r="AW1159" s="13" t="s">
        <v>33</v>
      </c>
      <c r="AX1159" s="13" t="s">
        <v>79</v>
      </c>
      <c r="AY1159" s="243" t="s">
        <v>178</v>
      </c>
    </row>
    <row r="1160" s="2" customFormat="1" ht="33" customHeight="1">
      <c r="A1160" s="40"/>
      <c r="B1160" s="41"/>
      <c r="C1160" s="265" t="s">
        <v>1936</v>
      </c>
      <c r="D1160" s="265" t="s">
        <v>430</v>
      </c>
      <c r="E1160" s="266" t="s">
        <v>1937</v>
      </c>
      <c r="F1160" s="267" t="s">
        <v>1938</v>
      </c>
      <c r="G1160" s="268" t="s">
        <v>1882</v>
      </c>
      <c r="H1160" s="269">
        <v>1</v>
      </c>
      <c r="I1160" s="270"/>
      <c r="J1160" s="271">
        <f>ROUND(I1160*H1160,2)</f>
        <v>0</v>
      </c>
      <c r="K1160" s="267" t="s">
        <v>19</v>
      </c>
      <c r="L1160" s="272"/>
      <c r="M1160" s="273" t="s">
        <v>19</v>
      </c>
      <c r="N1160" s="274" t="s">
        <v>42</v>
      </c>
      <c r="O1160" s="86"/>
      <c r="P1160" s="223">
        <f>O1160*H1160</f>
        <v>0</v>
      </c>
      <c r="Q1160" s="223">
        <v>0.037650000000000003</v>
      </c>
      <c r="R1160" s="223">
        <f>Q1160*H1160</f>
        <v>0.037650000000000003</v>
      </c>
      <c r="S1160" s="223">
        <v>0</v>
      </c>
      <c r="T1160" s="224">
        <f>S1160*H1160</f>
        <v>0</v>
      </c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R1160" s="225" t="s">
        <v>367</v>
      </c>
      <c r="AT1160" s="225" t="s">
        <v>430</v>
      </c>
      <c r="AU1160" s="225" t="s">
        <v>81</v>
      </c>
      <c r="AY1160" s="19" t="s">
        <v>178</v>
      </c>
      <c r="BE1160" s="226">
        <f>IF(N1160="základní",J1160,0)</f>
        <v>0</v>
      </c>
      <c r="BF1160" s="226">
        <f>IF(N1160="snížená",J1160,0)</f>
        <v>0</v>
      </c>
      <c r="BG1160" s="226">
        <f>IF(N1160="zákl. přenesená",J1160,0)</f>
        <v>0</v>
      </c>
      <c r="BH1160" s="226">
        <f>IF(N1160="sníž. přenesená",J1160,0)</f>
        <v>0</v>
      </c>
      <c r="BI1160" s="226">
        <f>IF(N1160="nulová",J1160,0)</f>
        <v>0</v>
      </c>
      <c r="BJ1160" s="19" t="s">
        <v>79</v>
      </c>
      <c r="BK1160" s="226">
        <f>ROUND(I1160*H1160,2)</f>
        <v>0</v>
      </c>
      <c r="BL1160" s="19" t="s">
        <v>272</v>
      </c>
      <c r="BM1160" s="225" t="s">
        <v>1939</v>
      </c>
    </row>
    <row r="1161" s="13" customFormat="1">
      <c r="A1161" s="13"/>
      <c r="B1161" s="232"/>
      <c r="C1161" s="233"/>
      <c r="D1161" s="234" t="s">
        <v>189</v>
      </c>
      <c r="E1161" s="235" t="s">
        <v>19</v>
      </c>
      <c r="F1161" s="236" t="s">
        <v>1940</v>
      </c>
      <c r="G1161" s="233"/>
      <c r="H1161" s="237">
        <v>1</v>
      </c>
      <c r="I1161" s="238"/>
      <c r="J1161" s="233"/>
      <c r="K1161" s="233"/>
      <c r="L1161" s="239"/>
      <c r="M1161" s="240"/>
      <c r="N1161" s="241"/>
      <c r="O1161" s="241"/>
      <c r="P1161" s="241"/>
      <c r="Q1161" s="241"/>
      <c r="R1161" s="241"/>
      <c r="S1161" s="241"/>
      <c r="T1161" s="242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3" t="s">
        <v>189</v>
      </c>
      <c r="AU1161" s="243" t="s">
        <v>81</v>
      </c>
      <c r="AV1161" s="13" t="s">
        <v>81</v>
      </c>
      <c r="AW1161" s="13" t="s">
        <v>33</v>
      </c>
      <c r="AX1161" s="13" t="s">
        <v>79</v>
      </c>
      <c r="AY1161" s="243" t="s">
        <v>178</v>
      </c>
    </row>
    <row r="1162" s="2" customFormat="1" ht="33" customHeight="1">
      <c r="A1162" s="40"/>
      <c r="B1162" s="41"/>
      <c r="C1162" s="265" t="s">
        <v>1941</v>
      </c>
      <c r="D1162" s="265" t="s">
        <v>430</v>
      </c>
      <c r="E1162" s="266" t="s">
        <v>1942</v>
      </c>
      <c r="F1162" s="267" t="s">
        <v>1943</v>
      </c>
      <c r="G1162" s="268" t="s">
        <v>1882</v>
      </c>
      <c r="H1162" s="269">
        <v>2</v>
      </c>
      <c r="I1162" s="270"/>
      <c r="J1162" s="271">
        <f>ROUND(I1162*H1162,2)</f>
        <v>0</v>
      </c>
      <c r="K1162" s="267" t="s">
        <v>19</v>
      </c>
      <c r="L1162" s="272"/>
      <c r="M1162" s="273" t="s">
        <v>19</v>
      </c>
      <c r="N1162" s="274" t="s">
        <v>42</v>
      </c>
      <c r="O1162" s="86"/>
      <c r="P1162" s="223">
        <f>O1162*H1162</f>
        <v>0</v>
      </c>
      <c r="Q1162" s="223">
        <v>0.037650000000000003</v>
      </c>
      <c r="R1162" s="223">
        <f>Q1162*H1162</f>
        <v>0.075300000000000006</v>
      </c>
      <c r="S1162" s="223">
        <v>0</v>
      </c>
      <c r="T1162" s="224">
        <f>S1162*H1162</f>
        <v>0</v>
      </c>
      <c r="U1162" s="40"/>
      <c r="V1162" s="40"/>
      <c r="W1162" s="40"/>
      <c r="X1162" s="40"/>
      <c r="Y1162" s="40"/>
      <c r="Z1162" s="40"/>
      <c r="AA1162" s="40"/>
      <c r="AB1162" s="40"/>
      <c r="AC1162" s="40"/>
      <c r="AD1162" s="40"/>
      <c r="AE1162" s="40"/>
      <c r="AR1162" s="225" t="s">
        <v>367</v>
      </c>
      <c r="AT1162" s="225" t="s">
        <v>430</v>
      </c>
      <c r="AU1162" s="225" t="s">
        <v>81</v>
      </c>
      <c r="AY1162" s="19" t="s">
        <v>178</v>
      </c>
      <c r="BE1162" s="226">
        <f>IF(N1162="základní",J1162,0)</f>
        <v>0</v>
      </c>
      <c r="BF1162" s="226">
        <f>IF(N1162="snížená",J1162,0)</f>
        <v>0</v>
      </c>
      <c r="BG1162" s="226">
        <f>IF(N1162="zákl. přenesená",J1162,0)</f>
        <v>0</v>
      </c>
      <c r="BH1162" s="226">
        <f>IF(N1162="sníž. přenesená",J1162,0)</f>
        <v>0</v>
      </c>
      <c r="BI1162" s="226">
        <f>IF(N1162="nulová",J1162,0)</f>
        <v>0</v>
      </c>
      <c r="BJ1162" s="19" t="s">
        <v>79</v>
      </c>
      <c r="BK1162" s="226">
        <f>ROUND(I1162*H1162,2)</f>
        <v>0</v>
      </c>
      <c r="BL1162" s="19" t="s">
        <v>272</v>
      </c>
      <c r="BM1162" s="225" t="s">
        <v>1944</v>
      </c>
    </row>
    <row r="1163" s="13" customFormat="1">
      <c r="A1163" s="13"/>
      <c r="B1163" s="232"/>
      <c r="C1163" s="233"/>
      <c r="D1163" s="234" t="s">
        <v>189</v>
      </c>
      <c r="E1163" s="235" t="s">
        <v>19</v>
      </c>
      <c r="F1163" s="236" t="s">
        <v>1945</v>
      </c>
      <c r="G1163" s="233"/>
      <c r="H1163" s="237">
        <v>2</v>
      </c>
      <c r="I1163" s="238"/>
      <c r="J1163" s="233"/>
      <c r="K1163" s="233"/>
      <c r="L1163" s="239"/>
      <c r="M1163" s="240"/>
      <c r="N1163" s="241"/>
      <c r="O1163" s="241"/>
      <c r="P1163" s="241"/>
      <c r="Q1163" s="241"/>
      <c r="R1163" s="241"/>
      <c r="S1163" s="241"/>
      <c r="T1163" s="242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3" t="s">
        <v>189</v>
      </c>
      <c r="AU1163" s="243" t="s">
        <v>81</v>
      </c>
      <c r="AV1163" s="13" t="s">
        <v>81</v>
      </c>
      <c r="AW1163" s="13" t="s">
        <v>33</v>
      </c>
      <c r="AX1163" s="13" t="s">
        <v>79</v>
      </c>
      <c r="AY1163" s="243" t="s">
        <v>178</v>
      </c>
    </row>
    <row r="1164" s="2" customFormat="1" ht="24.15" customHeight="1">
      <c r="A1164" s="40"/>
      <c r="B1164" s="41"/>
      <c r="C1164" s="214" t="s">
        <v>1946</v>
      </c>
      <c r="D1164" s="214" t="s">
        <v>180</v>
      </c>
      <c r="E1164" s="215" t="s">
        <v>1947</v>
      </c>
      <c r="F1164" s="216" t="s">
        <v>1948</v>
      </c>
      <c r="G1164" s="217" t="s">
        <v>275</v>
      </c>
      <c r="H1164" s="218">
        <v>58.5</v>
      </c>
      <c r="I1164" s="219"/>
      <c r="J1164" s="220">
        <f>ROUND(I1164*H1164,2)</f>
        <v>0</v>
      </c>
      <c r="K1164" s="216" t="s">
        <v>184</v>
      </c>
      <c r="L1164" s="46"/>
      <c r="M1164" s="221" t="s">
        <v>19</v>
      </c>
      <c r="N1164" s="222" t="s">
        <v>42</v>
      </c>
      <c r="O1164" s="86"/>
      <c r="P1164" s="223">
        <f>O1164*H1164</f>
        <v>0</v>
      </c>
      <c r="Q1164" s="223">
        <v>0.0087200000000000003</v>
      </c>
      <c r="R1164" s="223">
        <f>Q1164*H1164</f>
        <v>0.51012000000000002</v>
      </c>
      <c r="S1164" s="223">
        <v>0</v>
      </c>
      <c r="T1164" s="224">
        <f>S1164*H1164</f>
        <v>0</v>
      </c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R1164" s="225" t="s">
        <v>272</v>
      </c>
      <c r="AT1164" s="225" t="s">
        <v>180</v>
      </c>
      <c r="AU1164" s="225" t="s">
        <v>81</v>
      </c>
      <c r="AY1164" s="19" t="s">
        <v>178</v>
      </c>
      <c r="BE1164" s="226">
        <f>IF(N1164="základní",J1164,0)</f>
        <v>0</v>
      </c>
      <c r="BF1164" s="226">
        <f>IF(N1164="snížená",J1164,0)</f>
        <v>0</v>
      </c>
      <c r="BG1164" s="226">
        <f>IF(N1164="zákl. přenesená",J1164,0)</f>
        <v>0</v>
      </c>
      <c r="BH1164" s="226">
        <f>IF(N1164="sníž. přenesená",J1164,0)</f>
        <v>0</v>
      </c>
      <c r="BI1164" s="226">
        <f>IF(N1164="nulová",J1164,0)</f>
        <v>0</v>
      </c>
      <c r="BJ1164" s="19" t="s">
        <v>79</v>
      </c>
      <c r="BK1164" s="226">
        <f>ROUND(I1164*H1164,2)</f>
        <v>0</v>
      </c>
      <c r="BL1164" s="19" t="s">
        <v>272</v>
      </c>
      <c r="BM1164" s="225" t="s">
        <v>1949</v>
      </c>
    </row>
    <row r="1165" s="2" customFormat="1">
      <c r="A1165" s="40"/>
      <c r="B1165" s="41"/>
      <c r="C1165" s="42"/>
      <c r="D1165" s="227" t="s">
        <v>187</v>
      </c>
      <c r="E1165" s="42"/>
      <c r="F1165" s="228" t="s">
        <v>1950</v>
      </c>
      <c r="G1165" s="42"/>
      <c r="H1165" s="42"/>
      <c r="I1165" s="229"/>
      <c r="J1165" s="42"/>
      <c r="K1165" s="42"/>
      <c r="L1165" s="46"/>
      <c r="M1165" s="230"/>
      <c r="N1165" s="231"/>
      <c r="O1165" s="86"/>
      <c r="P1165" s="86"/>
      <c r="Q1165" s="86"/>
      <c r="R1165" s="86"/>
      <c r="S1165" s="86"/>
      <c r="T1165" s="87"/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T1165" s="19" t="s">
        <v>187</v>
      </c>
      <c r="AU1165" s="19" t="s">
        <v>81</v>
      </c>
    </row>
    <row r="1166" s="13" customFormat="1">
      <c r="A1166" s="13"/>
      <c r="B1166" s="232"/>
      <c r="C1166" s="233"/>
      <c r="D1166" s="234" t="s">
        <v>189</v>
      </c>
      <c r="E1166" s="235" t="s">
        <v>19</v>
      </c>
      <c r="F1166" s="236" t="s">
        <v>1951</v>
      </c>
      <c r="G1166" s="233"/>
      <c r="H1166" s="237">
        <v>51</v>
      </c>
      <c r="I1166" s="238"/>
      <c r="J1166" s="233"/>
      <c r="K1166" s="233"/>
      <c r="L1166" s="239"/>
      <c r="M1166" s="240"/>
      <c r="N1166" s="241"/>
      <c r="O1166" s="241"/>
      <c r="P1166" s="241"/>
      <c r="Q1166" s="241"/>
      <c r="R1166" s="241"/>
      <c r="S1166" s="241"/>
      <c r="T1166" s="242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3" t="s">
        <v>189</v>
      </c>
      <c r="AU1166" s="243" t="s">
        <v>81</v>
      </c>
      <c r="AV1166" s="13" t="s">
        <v>81</v>
      </c>
      <c r="AW1166" s="13" t="s">
        <v>33</v>
      </c>
      <c r="AX1166" s="13" t="s">
        <v>71</v>
      </c>
      <c r="AY1166" s="243" t="s">
        <v>178</v>
      </c>
    </row>
    <row r="1167" s="13" customFormat="1">
      <c r="A1167" s="13"/>
      <c r="B1167" s="232"/>
      <c r="C1167" s="233"/>
      <c r="D1167" s="234" t="s">
        <v>189</v>
      </c>
      <c r="E1167" s="235" t="s">
        <v>19</v>
      </c>
      <c r="F1167" s="236" t="s">
        <v>1952</v>
      </c>
      <c r="G1167" s="233"/>
      <c r="H1167" s="237">
        <v>7.5</v>
      </c>
      <c r="I1167" s="238"/>
      <c r="J1167" s="233"/>
      <c r="K1167" s="233"/>
      <c r="L1167" s="239"/>
      <c r="M1167" s="240"/>
      <c r="N1167" s="241"/>
      <c r="O1167" s="241"/>
      <c r="P1167" s="241"/>
      <c r="Q1167" s="241"/>
      <c r="R1167" s="241"/>
      <c r="S1167" s="241"/>
      <c r="T1167" s="242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3" t="s">
        <v>189</v>
      </c>
      <c r="AU1167" s="243" t="s">
        <v>81</v>
      </c>
      <c r="AV1167" s="13" t="s">
        <v>81</v>
      </c>
      <c r="AW1167" s="13" t="s">
        <v>33</v>
      </c>
      <c r="AX1167" s="13" t="s">
        <v>71</v>
      </c>
      <c r="AY1167" s="243" t="s">
        <v>178</v>
      </c>
    </row>
    <row r="1168" s="14" customFormat="1">
      <c r="A1168" s="14"/>
      <c r="B1168" s="244"/>
      <c r="C1168" s="245"/>
      <c r="D1168" s="234" t="s">
        <v>189</v>
      </c>
      <c r="E1168" s="246" t="s">
        <v>19</v>
      </c>
      <c r="F1168" s="247" t="s">
        <v>214</v>
      </c>
      <c r="G1168" s="245"/>
      <c r="H1168" s="248">
        <v>58.5</v>
      </c>
      <c r="I1168" s="249"/>
      <c r="J1168" s="245"/>
      <c r="K1168" s="245"/>
      <c r="L1168" s="250"/>
      <c r="M1168" s="251"/>
      <c r="N1168" s="252"/>
      <c r="O1168" s="252"/>
      <c r="P1168" s="252"/>
      <c r="Q1168" s="252"/>
      <c r="R1168" s="252"/>
      <c r="S1168" s="252"/>
      <c r="T1168" s="253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4" t="s">
        <v>189</v>
      </c>
      <c r="AU1168" s="254" t="s">
        <v>81</v>
      </c>
      <c r="AV1168" s="14" t="s">
        <v>185</v>
      </c>
      <c r="AW1168" s="14" t="s">
        <v>33</v>
      </c>
      <c r="AX1168" s="14" t="s">
        <v>79</v>
      </c>
      <c r="AY1168" s="254" t="s">
        <v>178</v>
      </c>
    </row>
    <row r="1169" s="2" customFormat="1" ht="16.5" customHeight="1">
      <c r="A1169" s="40"/>
      <c r="B1169" s="41"/>
      <c r="C1169" s="265" t="s">
        <v>1953</v>
      </c>
      <c r="D1169" s="265" t="s">
        <v>430</v>
      </c>
      <c r="E1169" s="266" t="s">
        <v>1954</v>
      </c>
      <c r="F1169" s="267" t="s">
        <v>1955</v>
      </c>
      <c r="G1169" s="268" t="s">
        <v>275</v>
      </c>
      <c r="H1169" s="269">
        <v>58.5</v>
      </c>
      <c r="I1169" s="270"/>
      <c r="J1169" s="271">
        <f>ROUND(I1169*H1169,2)</f>
        <v>0</v>
      </c>
      <c r="K1169" s="267" t="s">
        <v>184</v>
      </c>
      <c r="L1169" s="272"/>
      <c r="M1169" s="273" t="s">
        <v>19</v>
      </c>
      <c r="N1169" s="274" t="s">
        <v>42</v>
      </c>
      <c r="O1169" s="86"/>
      <c r="P1169" s="223">
        <f>O1169*H1169</f>
        <v>0</v>
      </c>
      <c r="Q1169" s="223">
        <v>0.0074099999999999999</v>
      </c>
      <c r="R1169" s="223">
        <f>Q1169*H1169</f>
        <v>0.43348500000000001</v>
      </c>
      <c r="S1169" s="223">
        <v>0</v>
      </c>
      <c r="T1169" s="224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25" t="s">
        <v>367</v>
      </c>
      <c r="AT1169" s="225" t="s">
        <v>430</v>
      </c>
      <c r="AU1169" s="225" t="s">
        <v>81</v>
      </c>
      <c r="AY1169" s="19" t="s">
        <v>178</v>
      </c>
      <c r="BE1169" s="226">
        <f>IF(N1169="základní",J1169,0)</f>
        <v>0</v>
      </c>
      <c r="BF1169" s="226">
        <f>IF(N1169="snížená",J1169,0)</f>
        <v>0</v>
      </c>
      <c r="BG1169" s="226">
        <f>IF(N1169="zákl. přenesená",J1169,0)</f>
        <v>0</v>
      </c>
      <c r="BH1169" s="226">
        <f>IF(N1169="sníž. přenesená",J1169,0)</f>
        <v>0</v>
      </c>
      <c r="BI1169" s="226">
        <f>IF(N1169="nulová",J1169,0)</f>
        <v>0</v>
      </c>
      <c r="BJ1169" s="19" t="s">
        <v>79</v>
      </c>
      <c r="BK1169" s="226">
        <f>ROUND(I1169*H1169,2)</f>
        <v>0</v>
      </c>
      <c r="BL1169" s="19" t="s">
        <v>272</v>
      </c>
      <c r="BM1169" s="225" t="s">
        <v>1956</v>
      </c>
    </row>
    <row r="1170" s="2" customFormat="1" ht="24.15" customHeight="1">
      <c r="A1170" s="40"/>
      <c r="B1170" s="41"/>
      <c r="C1170" s="214" t="s">
        <v>1957</v>
      </c>
      <c r="D1170" s="214" t="s">
        <v>180</v>
      </c>
      <c r="E1170" s="215" t="s">
        <v>1958</v>
      </c>
      <c r="F1170" s="216" t="s">
        <v>1959</v>
      </c>
      <c r="G1170" s="217" t="s">
        <v>275</v>
      </c>
      <c r="H1170" s="218">
        <v>58.5</v>
      </c>
      <c r="I1170" s="219"/>
      <c r="J1170" s="220">
        <f>ROUND(I1170*H1170,2)</f>
        <v>0</v>
      </c>
      <c r="K1170" s="216" t="s">
        <v>184</v>
      </c>
      <c r="L1170" s="46"/>
      <c r="M1170" s="221" t="s">
        <v>19</v>
      </c>
      <c r="N1170" s="222" t="s">
        <v>42</v>
      </c>
      <c r="O1170" s="86"/>
      <c r="P1170" s="223">
        <f>O1170*H1170</f>
        <v>0</v>
      </c>
      <c r="Q1170" s="223">
        <v>2.0000000000000002E-05</v>
      </c>
      <c r="R1170" s="223">
        <f>Q1170*H1170</f>
        <v>0.00117</v>
      </c>
      <c r="S1170" s="223">
        <v>0</v>
      </c>
      <c r="T1170" s="224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25" t="s">
        <v>272</v>
      </c>
      <c r="AT1170" s="225" t="s">
        <v>180</v>
      </c>
      <c r="AU1170" s="225" t="s">
        <v>81</v>
      </c>
      <c r="AY1170" s="19" t="s">
        <v>178</v>
      </c>
      <c r="BE1170" s="226">
        <f>IF(N1170="základní",J1170,0)</f>
        <v>0</v>
      </c>
      <c r="BF1170" s="226">
        <f>IF(N1170="snížená",J1170,0)</f>
        <v>0</v>
      </c>
      <c r="BG1170" s="226">
        <f>IF(N1170="zákl. přenesená",J1170,0)</f>
        <v>0</v>
      </c>
      <c r="BH1170" s="226">
        <f>IF(N1170="sníž. přenesená",J1170,0)</f>
        <v>0</v>
      </c>
      <c r="BI1170" s="226">
        <f>IF(N1170="nulová",J1170,0)</f>
        <v>0</v>
      </c>
      <c r="BJ1170" s="19" t="s">
        <v>79</v>
      </c>
      <c r="BK1170" s="226">
        <f>ROUND(I1170*H1170,2)</f>
        <v>0</v>
      </c>
      <c r="BL1170" s="19" t="s">
        <v>272</v>
      </c>
      <c r="BM1170" s="225" t="s">
        <v>1960</v>
      </c>
    </row>
    <row r="1171" s="2" customFormat="1">
      <c r="A1171" s="40"/>
      <c r="B1171" s="41"/>
      <c r="C1171" s="42"/>
      <c r="D1171" s="227" t="s">
        <v>187</v>
      </c>
      <c r="E1171" s="42"/>
      <c r="F1171" s="228" t="s">
        <v>1961</v>
      </c>
      <c r="G1171" s="42"/>
      <c r="H1171" s="42"/>
      <c r="I1171" s="229"/>
      <c r="J1171" s="42"/>
      <c r="K1171" s="42"/>
      <c r="L1171" s="46"/>
      <c r="M1171" s="230"/>
      <c r="N1171" s="231"/>
      <c r="O1171" s="86"/>
      <c r="P1171" s="86"/>
      <c r="Q1171" s="86"/>
      <c r="R1171" s="86"/>
      <c r="S1171" s="86"/>
      <c r="T1171" s="87"/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T1171" s="19" t="s">
        <v>187</v>
      </c>
      <c r="AU1171" s="19" t="s">
        <v>81</v>
      </c>
    </row>
    <row r="1172" s="2" customFormat="1" ht="16.5" customHeight="1">
      <c r="A1172" s="40"/>
      <c r="B1172" s="41"/>
      <c r="C1172" s="265" t="s">
        <v>1962</v>
      </c>
      <c r="D1172" s="265" t="s">
        <v>430</v>
      </c>
      <c r="E1172" s="266" t="s">
        <v>1963</v>
      </c>
      <c r="F1172" s="267" t="s">
        <v>1964</v>
      </c>
      <c r="G1172" s="268" t="s">
        <v>275</v>
      </c>
      <c r="H1172" s="269">
        <v>64.349999999999994</v>
      </c>
      <c r="I1172" s="270"/>
      <c r="J1172" s="271">
        <f>ROUND(I1172*H1172,2)</f>
        <v>0</v>
      </c>
      <c r="K1172" s="267" t="s">
        <v>184</v>
      </c>
      <c r="L1172" s="272"/>
      <c r="M1172" s="273" t="s">
        <v>19</v>
      </c>
      <c r="N1172" s="274" t="s">
        <v>42</v>
      </c>
      <c r="O1172" s="86"/>
      <c r="P1172" s="223">
        <f>O1172*H1172</f>
        <v>0</v>
      </c>
      <c r="Q1172" s="223">
        <v>0.00034000000000000002</v>
      </c>
      <c r="R1172" s="223">
        <f>Q1172*H1172</f>
        <v>0.021878999999999999</v>
      </c>
      <c r="S1172" s="223">
        <v>0</v>
      </c>
      <c r="T1172" s="224">
        <f>S1172*H1172</f>
        <v>0</v>
      </c>
      <c r="U1172" s="40"/>
      <c r="V1172" s="40"/>
      <c r="W1172" s="40"/>
      <c r="X1172" s="40"/>
      <c r="Y1172" s="40"/>
      <c r="Z1172" s="40"/>
      <c r="AA1172" s="40"/>
      <c r="AB1172" s="40"/>
      <c r="AC1172" s="40"/>
      <c r="AD1172" s="40"/>
      <c r="AE1172" s="40"/>
      <c r="AR1172" s="225" t="s">
        <v>367</v>
      </c>
      <c r="AT1172" s="225" t="s">
        <v>430</v>
      </c>
      <c r="AU1172" s="225" t="s">
        <v>81</v>
      </c>
      <c r="AY1172" s="19" t="s">
        <v>178</v>
      </c>
      <c r="BE1172" s="226">
        <f>IF(N1172="základní",J1172,0)</f>
        <v>0</v>
      </c>
      <c r="BF1172" s="226">
        <f>IF(N1172="snížená",J1172,0)</f>
        <v>0</v>
      </c>
      <c r="BG1172" s="226">
        <f>IF(N1172="zákl. přenesená",J1172,0)</f>
        <v>0</v>
      </c>
      <c r="BH1172" s="226">
        <f>IF(N1172="sníž. přenesená",J1172,0)</f>
        <v>0</v>
      </c>
      <c r="BI1172" s="226">
        <f>IF(N1172="nulová",J1172,0)</f>
        <v>0</v>
      </c>
      <c r="BJ1172" s="19" t="s">
        <v>79</v>
      </c>
      <c r="BK1172" s="226">
        <f>ROUND(I1172*H1172,2)</f>
        <v>0</v>
      </c>
      <c r="BL1172" s="19" t="s">
        <v>272</v>
      </c>
      <c r="BM1172" s="225" t="s">
        <v>1965</v>
      </c>
    </row>
    <row r="1173" s="13" customFormat="1">
      <c r="A1173" s="13"/>
      <c r="B1173" s="232"/>
      <c r="C1173" s="233"/>
      <c r="D1173" s="234" t="s">
        <v>189</v>
      </c>
      <c r="E1173" s="233"/>
      <c r="F1173" s="236" t="s">
        <v>1966</v>
      </c>
      <c r="G1173" s="233"/>
      <c r="H1173" s="237">
        <v>64.349999999999994</v>
      </c>
      <c r="I1173" s="238"/>
      <c r="J1173" s="233"/>
      <c r="K1173" s="233"/>
      <c r="L1173" s="239"/>
      <c r="M1173" s="240"/>
      <c r="N1173" s="241"/>
      <c r="O1173" s="241"/>
      <c r="P1173" s="241"/>
      <c r="Q1173" s="241"/>
      <c r="R1173" s="241"/>
      <c r="S1173" s="241"/>
      <c r="T1173" s="242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3" t="s">
        <v>189</v>
      </c>
      <c r="AU1173" s="243" t="s">
        <v>81</v>
      </c>
      <c r="AV1173" s="13" t="s">
        <v>81</v>
      </c>
      <c r="AW1173" s="13" t="s">
        <v>4</v>
      </c>
      <c r="AX1173" s="13" t="s">
        <v>79</v>
      </c>
      <c r="AY1173" s="243" t="s">
        <v>178</v>
      </c>
    </row>
    <row r="1174" s="2" customFormat="1" ht="24.15" customHeight="1">
      <c r="A1174" s="40"/>
      <c r="B1174" s="41"/>
      <c r="C1174" s="214" t="s">
        <v>1967</v>
      </c>
      <c r="D1174" s="214" t="s">
        <v>180</v>
      </c>
      <c r="E1174" s="215" t="s">
        <v>1968</v>
      </c>
      <c r="F1174" s="216" t="s">
        <v>1969</v>
      </c>
      <c r="G1174" s="217" t="s">
        <v>532</v>
      </c>
      <c r="H1174" s="218">
        <v>4</v>
      </c>
      <c r="I1174" s="219"/>
      <c r="J1174" s="220">
        <f>ROUND(I1174*H1174,2)</f>
        <v>0</v>
      </c>
      <c r="K1174" s="216" t="s">
        <v>184</v>
      </c>
      <c r="L1174" s="46"/>
      <c r="M1174" s="221" t="s">
        <v>19</v>
      </c>
      <c r="N1174" s="222" t="s">
        <v>42</v>
      </c>
      <c r="O1174" s="86"/>
      <c r="P1174" s="223">
        <f>O1174*H1174</f>
        <v>0</v>
      </c>
      <c r="Q1174" s="223">
        <v>0</v>
      </c>
      <c r="R1174" s="223">
        <f>Q1174*H1174</f>
        <v>0</v>
      </c>
      <c r="S1174" s="223">
        <v>0</v>
      </c>
      <c r="T1174" s="224">
        <f>S1174*H1174</f>
        <v>0</v>
      </c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R1174" s="225" t="s">
        <v>272</v>
      </c>
      <c r="AT1174" s="225" t="s">
        <v>180</v>
      </c>
      <c r="AU1174" s="225" t="s">
        <v>81</v>
      </c>
      <c r="AY1174" s="19" t="s">
        <v>178</v>
      </c>
      <c r="BE1174" s="226">
        <f>IF(N1174="základní",J1174,0)</f>
        <v>0</v>
      </c>
      <c r="BF1174" s="226">
        <f>IF(N1174="snížená",J1174,0)</f>
        <v>0</v>
      </c>
      <c r="BG1174" s="226">
        <f>IF(N1174="zákl. přenesená",J1174,0)</f>
        <v>0</v>
      </c>
      <c r="BH1174" s="226">
        <f>IF(N1174="sníž. přenesená",J1174,0)</f>
        <v>0</v>
      </c>
      <c r="BI1174" s="226">
        <f>IF(N1174="nulová",J1174,0)</f>
        <v>0</v>
      </c>
      <c r="BJ1174" s="19" t="s">
        <v>79</v>
      </c>
      <c r="BK1174" s="226">
        <f>ROUND(I1174*H1174,2)</f>
        <v>0</v>
      </c>
      <c r="BL1174" s="19" t="s">
        <v>272</v>
      </c>
      <c r="BM1174" s="225" t="s">
        <v>1970</v>
      </c>
    </row>
    <row r="1175" s="2" customFormat="1">
      <c r="A1175" s="40"/>
      <c r="B1175" s="41"/>
      <c r="C1175" s="42"/>
      <c r="D1175" s="227" t="s">
        <v>187</v>
      </c>
      <c r="E1175" s="42"/>
      <c r="F1175" s="228" t="s">
        <v>1971</v>
      </c>
      <c r="G1175" s="42"/>
      <c r="H1175" s="42"/>
      <c r="I1175" s="229"/>
      <c r="J1175" s="42"/>
      <c r="K1175" s="42"/>
      <c r="L1175" s="46"/>
      <c r="M1175" s="230"/>
      <c r="N1175" s="231"/>
      <c r="O1175" s="86"/>
      <c r="P1175" s="86"/>
      <c r="Q1175" s="86"/>
      <c r="R1175" s="86"/>
      <c r="S1175" s="86"/>
      <c r="T1175" s="87"/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T1175" s="19" t="s">
        <v>187</v>
      </c>
      <c r="AU1175" s="19" t="s">
        <v>81</v>
      </c>
    </row>
    <row r="1176" s="13" customFormat="1">
      <c r="A1176" s="13"/>
      <c r="B1176" s="232"/>
      <c r="C1176" s="233"/>
      <c r="D1176" s="234" t="s">
        <v>189</v>
      </c>
      <c r="E1176" s="235" t="s">
        <v>19</v>
      </c>
      <c r="F1176" s="236" t="s">
        <v>1972</v>
      </c>
      <c r="G1176" s="233"/>
      <c r="H1176" s="237">
        <v>4</v>
      </c>
      <c r="I1176" s="238"/>
      <c r="J1176" s="233"/>
      <c r="K1176" s="233"/>
      <c r="L1176" s="239"/>
      <c r="M1176" s="240"/>
      <c r="N1176" s="241"/>
      <c r="O1176" s="241"/>
      <c r="P1176" s="241"/>
      <c r="Q1176" s="241"/>
      <c r="R1176" s="241"/>
      <c r="S1176" s="241"/>
      <c r="T1176" s="242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3" t="s">
        <v>189</v>
      </c>
      <c r="AU1176" s="243" t="s">
        <v>81</v>
      </c>
      <c r="AV1176" s="13" t="s">
        <v>81</v>
      </c>
      <c r="AW1176" s="13" t="s">
        <v>33</v>
      </c>
      <c r="AX1176" s="13" t="s">
        <v>79</v>
      </c>
      <c r="AY1176" s="243" t="s">
        <v>178</v>
      </c>
    </row>
    <row r="1177" s="2" customFormat="1" ht="16.5" customHeight="1">
      <c r="A1177" s="40"/>
      <c r="B1177" s="41"/>
      <c r="C1177" s="265" t="s">
        <v>1973</v>
      </c>
      <c r="D1177" s="265" t="s">
        <v>430</v>
      </c>
      <c r="E1177" s="266" t="s">
        <v>1974</v>
      </c>
      <c r="F1177" s="267" t="s">
        <v>1975</v>
      </c>
      <c r="G1177" s="268" t="s">
        <v>532</v>
      </c>
      <c r="H1177" s="269">
        <v>4</v>
      </c>
      <c r="I1177" s="270"/>
      <c r="J1177" s="271">
        <f>ROUND(I1177*H1177,2)</f>
        <v>0</v>
      </c>
      <c r="K1177" s="267" t="s">
        <v>184</v>
      </c>
      <c r="L1177" s="272"/>
      <c r="M1177" s="273" t="s">
        <v>19</v>
      </c>
      <c r="N1177" s="274" t="s">
        <v>42</v>
      </c>
      <c r="O1177" s="86"/>
      <c r="P1177" s="223">
        <f>O1177*H1177</f>
        <v>0</v>
      </c>
      <c r="Q1177" s="223">
        <v>0.017500000000000002</v>
      </c>
      <c r="R1177" s="223">
        <f>Q1177*H1177</f>
        <v>0.070000000000000007</v>
      </c>
      <c r="S1177" s="223">
        <v>0</v>
      </c>
      <c r="T1177" s="224">
        <f>S1177*H1177</f>
        <v>0</v>
      </c>
      <c r="U1177" s="40"/>
      <c r="V1177" s="40"/>
      <c r="W1177" s="40"/>
      <c r="X1177" s="40"/>
      <c r="Y1177" s="40"/>
      <c r="Z1177" s="40"/>
      <c r="AA1177" s="40"/>
      <c r="AB1177" s="40"/>
      <c r="AC1177" s="40"/>
      <c r="AD1177" s="40"/>
      <c r="AE1177" s="40"/>
      <c r="AR1177" s="225" t="s">
        <v>367</v>
      </c>
      <c r="AT1177" s="225" t="s">
        <v>430</v>
      </c>
      <c r="AU1177" s="225" t="s">
        <v>81</v>
      </c>
      <c r="AY1177" s="19" t="s">
        <v>178</v>
      </c>
      <c r="BE1177" s="226">
        <f>IF(N1177="základní",J1177,0)</f>
        <v>0</v>
      </c>
      <c r="BF1177" s="226">
        <f>IF(N1177="snížená",J1177,0)</f>
        <v>0</v>
      </c>
      <c r="BG1177" s="226">
        <f>IF(N1177="zákl. přenesená",J1177,0)</f>
        <v>0</v>
      </c>
      <c r="BH1177" s="226">
        <f>IF(N1177="sníž. přenesená",J1177,0)</f>
        <v>0</v>
      </c>
      <c r="BI1177" s="226">
        <f>IF(N1177="nulová",J1177,0)</f>
        <v>0</v>
      </c>
      <c r="BJ1177" s="19" t="s">
        <v>79</v>
      </c>
      <c r="BK1177" s="226">
        <f>ROUND(I1177*H1177,2)</f>
        <v>0</v>
      </c>
      <c r="BL1177" s="19" t="s">
        <v>272</v>
      </c>
      <c r="BM1177" s="225" t="s">
        <v>1976</v>
      </c>
    </row>
    <row r="1178" s="2" customFormat="1" ht="24.15" customHeight="1">
      <c r="A1178" s="40"/>
      <c r="B1178" s="41"/>
      <c r="C1178" s="214" t="s">
        <v>1977</v>
      </c>
      <c r="D1178" s="214" t="s">
        <v>180</v>
      </c>
      <c r="E1178" s="215" t="s">
        <v>1978</v>
      </c>
      <c r="F1178" s="216" t="s">
        <v>1979</v>
      </c>
      <c r="G1178" s="217" t="s">
        <v>532</v>
      </c>
      <c r="H1178" s="218">
        <v>1</v>
      </c>
      <c r="I1178" s="219"/>
      <c r="J1178" s="220">
        <f>ROUND(I1178*H1178,2)</f>
        <v>0</v>
      </c>
      <c r="K1178" s="216" t="s">
        <v>184</v>
      </c>
      <c r="L1178" s="46"/>
      <c r="M1178" s="221" t="s">
        <v>19</v>
      </c>
      <c r="N1178" s="222" t="s">
        <v>42</v>
      </c>
      <c r="O1178" s="86"/>
      <c r="P1178" s="223">
        <f>O1178*H1178</f>
        <v>0</v>
      </c>
      <c r="Q1178" s="223">
        <v>0</v>
      </c>
      <c r="R1178" s="223">
        <f>Q1178*H1178</f>
        <v>0</v>
      </c>
      <c r="S1178" s="223">
        <v>0</v>
      </c>
      <c r="T1178" s="224">
        <f>S1178*H1178</f>
        <v>0</v>
      </c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R1178" s="225" t="s">
        <v>272</v>
      </c>
      <c r="AT1178" s="225" t="s">
        <v>180</v>
      </c>
      <c r="AU1178" s="225" t="s">
        <v>81</v>
      </c>
      <c r="AY1178" s="19" t="s">
        <v>178</v>
      </c>
      <c r="BE1178" s="226">
        <f>IF(N1178="základní",J1178,0)</f>
        <v>0</v>
      </c>
      <c r="BF1178" s="226">
        <f>IF(N1178="snížená",J1178,0)</f>
        <v>0</v>
      </c>
      <c r="BG1178" s="226">
        <f>IF(N1178="zákl. přenesená",J1178,0)</f>
        <v>0</v>
      </c>
      <c r="BH1178" s="226">
        <f>IF(N1178="sníž. přenesená",J1178,0)</f>
        <v>0</v>
      </c>
      <c r="BI1178" s="226">
        <f>IF(N1178="nulová",J1178,0)</f>
        <v>0</v>
      </c>
      <c r="BJ1178" s="19" t="s">
        <v>79</v>
      </c>
      <c r="BK1178" s="226">
        <f>ROUND(I1178*H1178,2)</f>
        <v>0</v>
      </c>
      <c r="BL1178" s="19" t="s">
        <v>272</v>
      </c>
      <c r="BM1178" s="225" t="s">
        <v>1980</v>
      </c>
    </row>
    <row r="1179" s="2" customFormat="1">
      <c r="A1179" s="40"/>
      <c r="B1179" s="41"/>
      <c r="C1179" s="42"/>
      <c r="D1179" s="227" t="s">
        <v>187</v>
      </c>
      <c r="E1179" s="42"/>
      <c r="F1179" s="228" t="s">
        <v>1981</v>
      </c>
      <c r="G1179" s="42"/>
      <c r="H1179" s="42"/>
      <c r="I1179" s="229"/>
      <c r="J1179" s="42"/>
      <c r="K1179" s="42"/>
      <c r="L1179" s="46"/>
      <c r="M1179" s="230"/>
      <c r="N1179" s="231"/>
      <c r="O1179" s="86"/>
      <c r="P1179" s="86"/>
      <c r="Q1179" s="86"/>
      <c r="R1179" s="86"/>
      <c r="S1179" s="86"/>
      <c r="T1179" s="87"/>
      <c r="U1179" s="40"/>
      <c r="V1179" s="40"/>
      <c r="W1179" s="40"/>
      <c r="X1179" s="40"/>
      <c r="Y1179" s="40"/>
      <c r="Z1179" s="40"/>
      <c r="AA1179" s="40"/>
      <c r="AB1179" s="40"/>
      <c r="AC1179" s="40"/>
      <c r="AD1179" s="40"/>
      <c r="AE1179" s="40"/>
      <c r="AT1179" s="19" t="s">
        <v>187</v>
      </c>
      <c r="AU1179" s="19" t="s">
        <v>81</v>
      </c>
    </row>
    <row r="1180" s="13" customFormat="1">
      <c r="A1180" s="13"/>
      <c r="B1180" s="232"/>
      <c r="C1180" s="233"/>
      <c r="D1180" s="234" t="s">
        <v>189</v>
      </c>
      <c r="E1180" s="235" t="s">
        <v>19</v>
      </c>
      <c r="F1180" s="236" t="s">
        <v>1982</v>
      </c>
      <c r="G1180" s="233"/>
      <c r="H1180" s="237">
        <v>1</v>
      </c>
      <c r="I1180" s="238"/>
      <c r="J1180" s="233"/>
      <c r="K1180" s="233"/>
      <c r="L1180" s="239"/>
      <c r="M1180" s="240"/>
      <c r="N1180" s="241"/>
      <c r="O1180" s="241"/>
      <c r="P1180" s="241"/>
      <c r="Q1180" s="241"/>
      <c r="R1180" s="241"/>
      <c r="S1180" s="241"/>
      <c r="T1180" s="242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3" t="s">
        <v>189</v>
      </c>
      <c r="AU1180" s="243" t="s">
        <v>81</v>
      </c>
      <c r="AV1180" s="13" t="s">
        <v>81</v>
      </c>
      <c r="AW1180" s="13" t="s">
        <v>33</v>
      </c>
      <c r="AX1180" s="13" t="s">
        <v>79</v>
      </c>
      <c r="AY1180" s="243" t="s">
        <v>178</v>
      </c>
    </row>
    <row r="1181" s="2" customFormat="1" ht="16.5" customHeight="1">
      <c r="A1181" s="40"/>
      <c r="B1181" s="41"/>
      <c r="C1181" s="265" t="s">
        <v>1983</v>
      </c>
      <c r="D1181" s="265" t="s">
        <v>430</v>
      </c>
      <c r="E1181" s="266" t="s">
        <v>1984</v>
      </c>
      <c r="F1181" s="267" t="s">
        <v>1985</v>
      </c>
      <c r="G1181" s="268" t="s">
        <v>532</v>
      </c>
      <c r="H1181" s="269">
        <v>1</v>
      </c>
      <c r="I1181" s="270"/>
      <c r="J1181" s="271">
        <f>ROUND(I1181*H1181,2)</f>
        <v>0</v>
      </c>
      <c r="K1181" s="267" t="s">
        <v>184</v>
      </c>
      <c r="L1181" s="272"/>
      <c r="M1181" s="273" t="s">
        <v>19</v>
      </c>
      <c r="N1181" s="274" t="s">
        <v>42</v>
      </c>
      <c r="O1181" s="86"/>
      <c r="P1181" s="223">
        <f>O1181*H1181</f>
        <v>0</v>
      </c>
      <c r="Q1181" s="223">
        <v>0.036999999999999998</v>
      </c>
      <c r="R1181" s="223">
        <f>Q1181*H1181</f>
        <v>0.036999999999999998</v>
      </c>
      <c r="S1181" s="223">
        <v>0</v>
      </c>
      <c r="T1181" s="224">
        <f>S1181*H1181</f>
        <v>0</v>
      </c>
      <c r="U1181" s="40"/>
      <c r="V1181" s="40"/>
      <c r="W1181" s="40"/>
      <c r="X1181" s="40"/>
      <c r="Y1181" s="40"/>
      <c r="Z1181" s="40"/>
      <c r="AA1181" s="40"/>
      <c r="AB1181" s="40"/>
      <c r="AC1181" s="40"/>
      <c r="AD1181" s="40"/>
      <c r="AE1181" s="40"/>
      <c r="AR1181" s="225" t="s">
        <v>367</v>
      </c>
      <c r="AT1181" s="225" t="s">
        <v>430</v>
      </c>
      <c r="AU1181" s="225" t="s">
        <v>81</v>
      </c>
      <c r="AY1181" s="19" t="s">
        <v>178</v>
      </c>
      <c r="BE1181" s="226">
        <f>IF(N1181="základní",J1181,0)</f>
        <v>0</v>
      </c>
      <c r="BF1181" s="226">
        <f>IF(N1181="snížená",J1181,0)</f>
        <v>0</v>
      </c>
      <c r="BG1181" s="226">
        <f>IF(N1181="zákl. přenesená",J1181,0)</f>
        <v>0</v>
      </c>
      <c r="BH1181" s="226">
        <f>IF(N1181="sníž. přenesená",J1181,0)</f>
        <v>0</v>
      </c>
      <c r="BI1181" s="226">
        <f>IF(N1181="nulová",J1181,0)</f>
        <v>0</v>
      </c>
      <c r="BJ1181" s="19" t="s">
        <v>79</v>
      </c>
      <c r="BK1181" s="226">
        <f>ROUND(I1181*H1181,2)</f>
        <v>0</v>
      </c>
      <c r="BL1181" s="19" t="s">
        <v>272</v>
      </c>
      <c r="BM1181" s="225" t="s">
        <v>1986</v>
      </c>
    </row>
    <row r="1182" s="2" customFormat="1" ht="16.5" customHeight="1">
      <c r="A1182" s="40"/>
      <c r="B1182" s="41"/>
      <c r="C1182" s="265" t="s">
        <v>1987</v>
      </c>
      <c r="D1182" s="265" t="s">
        <v>430</v>
      </c>
      <c r="E1182" s="266" t="s">
        <v>1988</v>
      </c>
      <c r="F1182" s="267" t="s">
        <v>1989</v>
      </c>
      <c r="G1182" s="268" t="s">
        <v>532</v>
      </c>
      <c r="H1182" s="269">
        <v>1</v>
      </c>
      <c r="I1182" s="270"/>
      <c r="J1182" s="271">
        <f>ROUND(I1182*H1182,2)</f>
        <v>0</v>
      </c>
      <c r="K1182" s="267" t="s">
        <v>184</v>
      </c>
      <c r="L1182" s="272"/>
      <c r="M1182" s="273" t="s">
        <v>19</v>
      </c>
      <c r="N1182" s="274" t="s">
        <v>42</v>
      </c>
      <c r="O1182" s="86"/>
      <c r="P1182" s="223">
        <f>O1182*H1182</f>
        <v>0</v>
      </c>
      <c r="Q1182" s="223">
        <v>0.016</v>
      </c>
      <c r="R1182" s="223">
        <f>Q1182*H1182</f>
        <v>0.016</v>
      </c>
      <c r="S1182" s="223">
        <v>0</v>
      </c>
      <c r="T1182" s="224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25" t="s">
        <v>367</v>
      </c>
      <c r="AT1182" s="225" t="s">
        <v>430</v>
      </c>
      <c r="AU1182" s="225" t="s">
        <v>81</v>
      </c>
      <c r="AY1182" s="19" t="s">
        <v>178</v>
      </c>
      <c r="BE1182" s="226">
        <f>IF(N1182="základní",J1182,0)</f>
        <v>0</v>
      </c>
      <c r="BF1182" s="226">
        <f>IF(N1182="snížená",J1182,0)</f>
        <v>0</v>
      </c>
      <c r="BG1182" s="226">
        <f>IF(N1182="zákl. přenesená",J1182,0)</f>
        <v>0</v>
      </c>
      <c r="BH1182" s="226">
        <f>IF(N1182="sníž. přenesená",J1182,0)</f>
        <v>0</v>
      </c>
      <c r="BI1182" s="226">
        <f>IF(N1182="nulová",J1182,0)</f>
        <v>0</v>
      </c>
      <c r="BJ1182" s="19" t="s">
        <v>79</v>
      </c>
      <c r="BK1182" s="226">
        <f>ROUND(I1182*H1182,2)</f>
        <v>0</v>
      </c>
      <c r="BL1182" s="19" t="s">
        <v>272</v>
      </c>
      <c r="BM1182" s="225" t="s">
        <v>1990</v>
      </c>
    </row>
    <row r="1183" s="2" customFormat="1" ht="16.5" customHeight="1">
      <c r="A1183" s="40"/>
      <c r="B1183" s="41"/>
      <c r="C1183" s="214" t="s">
        <v>1991</v>
      </c>
      <c r="D1183" s="214" t="s">
        <v>180</v>
      </c>
      <c r="E1183" s="215" t="s">
        <v>1992</v>
      </c>
      <c r="F1183" s="216" t="s">
        <v>1993</v>
      </c>
      <c r="G1183" s="217" t="s">
        <v>532</v>
      </c>
      <c r="H1183" s="218">
        <v>1</v>
      </c>
      <c r="I1183" s="219"/>
      <c r="J1183" s="220">
        <f>ROUND(I1183*H1183,2)</f>
        <v>0</v>
      </c>
      <c r="K1183" s="216" t="s">
        <v>184</v>
      </c>
      <c r="L1183" s="46"/>
      <c r="M1183" s="221" t="s">
        <v>19</v>
      </c>
      <c r="N1183" s="222" t="s">
        <v>42</v>
      </c>
      <c r="O1183" s="86"/>
      <c r="P1183" s="223">
        <f>O1183*H1183</f>
        <v>0</v>
      </c>
      <c r="Q1183" s="223">
        <v>0.00092000000000000003</v>
      </c>
      <c r="R1183" s="223">
        <f>Q1183*H1183</f>
        <v>0.00092000000000000003</v>
      </c>
      <c r="S1183" s="223">
        <v>0</v>
      </c>
      <c r="T1183" s="224">
        <f>S1183*H1183</f>
        <v>0</v>
      </c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R1183" s="225" t="s">
        <v>272</v>
      </c>
      <c r="AT1183" s="225" t="s">
        <v>180</v>
      </c>
      <c r="AU1183" s="225" t="s">
        <v>81</v>
      </c>
      <c r="AY1183" s="19" t="s">
        <v>178</v>
      </c>
      <c r="BE1183" s="226">
        <f>IF(N1183="základní",J1183,0)</f>
        <v>0</v>
      </c>
      <c r="BF1183" s="226">
        <f>IF(N1183="snížená",J1183,0)</f>
        <v>0</v>
      </c>
      <c r="BG1183" s="226">
        <f>IF(N1183="zákl. přenesená",J1183,0)</f>
        <v>0</v>
      </c>
      <c r="BH1183" s="226">
        <f>IF(N1183="sníž. přenesená",J1183,0)</f>
        <v>0</v>
      </c>
      <c r="BI1183" s="226">
        <f>IF(N1183="nulová",J1183,0)</f>
        <v>0</v>
      </c>
      <c r="BJ1183" s="19" t="s">
        <v>79</v>
      </c>
      <c r="BK1183" s="226">
        <f>ROUND(I1183*H1183,2)</f>
        <v>0</v>
      </c>
      <c r="BL1183" s="19" t="s">
        <v>272</v>
      </c>
      <c r="BM1183" s="225" t="s">
        <v>1994</v>
      </c>
    </row>
    <row r="1184" s="2" customFormat="1">
      <c r="A1184" s="40"/>
      <c r="B1184" s="41"/>
      <c r="C1184" s="42"/>
      <c r="D1184" s="227" t="s">
        <v>187</v>
      </c>
      <c r="E1184" s="42"/>
      <c r="F1184" s="228" t="s">
        <v>1995</v>
      </c>
      <c r="G1184" s="42"/>
      <c r="H1184" s="42"/>
      <c r="I1184" s="229"/>
      <c r="J1184" s="42"/>
      <c r="K1184" s="42"/>
      <c r="L1184" s="46"/>
      <c r="M1184" s="230"/>
      <c r="N1184" s="231"/>
      <c r="O1184" s="86"/>
      <c r="P1184" s="86"/>
      <c r="Q1184" s="86"/>
      <c r="R1184" s="86"/>
      <c r="S1184" s="86"/>
      <c r="T1184" s="87"/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T1184" s="19" t="s">
        <v>187</v>
      </c>
      <c r="AU1184" s="19" t="s">
        <v>81</v>
      </c>
    </row>
    <row r="1185" s="13" customFormat="1">
      <c r="A1185" s="13"/>
      <c r="B1185" s="232"/>
      <c r="C1185" s="233"/>
      <c r="D1185" s="234" t="s">
        <v>189</v>
      </c>
      <c r="E1185" s="235" t="s">
        <v>19</v>
      </c>
      <c r="F1185" s="236" t="s">
        <v>1996</v>
      </c>
      <c r="G1185" s="233"/>
      <c r="H1185" s="237">
        <v>1</v>
      </c>
      <c r="I1185" s="238"/>
      <c r="J1185" s="233"/>
      <c r="K1185" s="233"/>
      <c r="L1185" s="239"/>
      <c r="M1185" s="240"/>
      <c r="N1185" s="241"/>
      <c r="O1185" s="241"/>
      <c r="P1185" s="241"/>
      <c r="Q1185" s="241"/>
      <c r="R1185" s="241"/>
      <c r="S1185" s="241"/>
      <c r="T1185" s="242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3" t="s">
        <v>189</v>
      </c>
      <c r="AU1185" s="243" t="s">
        <v>81</v>
      </c>
      <c r="AV1185" s="13" t="s">
        <v>81</v>
      </c>
      <c r="AW1185" s="13" t="s">
        <v>33</v>
      </c>
      <c r="AX1185" s="13" t="s">
        <v>79</v>
      </c>
      <c r="AY1185" s="243" t="s">
        <v>178</v>
      </c>
    </row>
    <row r="1186" s="2" customFormat="1" ht="37.8" customHeight="1">
      <c r="A1186" s="40"/>
      <c r="B1186" s="41"/>
      <c r="C1186" s="265" t="s">
        <v>1997</v>
      </c>
      <c r="D1186" s="265" t="s">
        <v>430</v>
      </c>
      <c r="E1186" s="266" t="s">
        <v>1998</v>
      </c>
      <c r="F1186" s="267" t="s">
        <v>1999</v>
      </c>
      <c r="G1186" s="268" t="s">
        <v>532</v>
      </c>
      <c r="H1186" s="269">
        <v>1</v>
      </c>
      <c r="I1186" s="270"/>
      <c r="J1186" s="271">
        <f>ROUND(I1186*H1186,2)</f>
        <v>0</v>
      </c>
      <c r="K1186" s="267" t="s">
        <v>19</v>
      </c>
      <c r="L1186" s="272"/>
      <c r="M1186" s="273" t="s">
        <v>19</v>
      </c>
      <c r="N1186" s="274" t="s">
        <v>42</v>
      </c>
      <c r="O1186" s="86"/>
      <c r="P1186" s="223">
        <f>O1186*H1186</f>
        <v>0</v>
      </c>
      <c r="Q1186" s="223">
        <v>0.024230000000000002</v>
      </c>
      <c r="R1186" s="223">
        <f>Q1186*H1186</f>
        <v>0.024230000000000002</v>
      </c>
      <c r="S1186" s="223">
        <v>0</v>
      </c>
      <c r="T1186" s="224">
        <f>S1186*H1186</f>
        <v>0</v>
      </c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R1186" s="225" t="s">
        <v>367</v>
      </c>
      <c r="AT1186" s="225" t="s">
        <v>430</v>
      </c>
      <c r="AU1186" s="225" t="s">
        <v>81</v>
      </c>
      <c r="AY1186" s="19" t="s">
        <v>178</v>
      </c>
      <c r="BE1186" s="226">
        <f>IF(N1186="základní",J1186,0)</f>
        <v>0</v>
      </c>
      <c r="BF1186" s="226">
        <f>IF(N1186="snížená",J1186,0)</f>
        <v>0</v>
      </c>
      <c r="BG1186" s="226">
        <f>IF(N1186="zákl. přenesená",J1186,0)</f>
        <v>0</v>
      </c>
      <c r="BH1186" s="226">
        <f>IF(N1186="sníž. přenesená",J1186,0)</f>
        <v>0</v>
      </c>
      <c r="BI1186" s="226">
        <f>IF(N1186="nulová",J1186,0)</f>
        <v>0</v>
      </c>
      <c r="BJ1186" s="19" t="s">
        <v>79</v>
      </c>
      <c r="BK1186" s="226">
        <f>ROUND(I1186*H1186,2)</f>
        <v>0</v>
      </c>
      <c r="BL1186" s="19" t="s">
        <v>272</v>
      </c>
      <c r="BM1186" s="225" t="s">
        <v>2000</v>
      </c>
    </row>
    <row r="1187" s="2" customFormat="1" ht="16.5" customHeight="1">
      <c r="A1187" s="40"/>
      <c r="B1187" s="41"/>
      <c r="C1187" s="214" t="s">
        <v>2001</v>
      </c>
      <c r="D1187" s="214" t="s">
        <v>180</v>
      </c>
      <c r="E1187" s="215" t="s">
        <v>2002</v>
      </c>
      <c r="F1187" s="216" t="s">
        <v>2003</v>
      </c>
      <c r="G1187" s="217" t="s">
        <v>532</v>
      </c>
      <c r="H1187" s="218">
        <v>4</v>
      </c>
      <c r="I1187" s="219"/>
      <c r="J1187" s="220">
        <f>ROUND(I1187*H1187,2)</f>
        <v>0</v>
      </c>
      <c r="K1187" s="216" t="s">
        <v>184</v>
      </c>
      <c r="L1187" s="46"/>
      <c r="M1187" s="221" t="s">
        <v>19</v>
      </c>
      <c r="N1187" s="222" t="s">
        <v>42</v>
      </c>
      <c r="O1187" s="86"/>
      <c r="P1187" s="223">
        <f>O1187*H1187</f>
        <v>0</v>
      </c>
      <c r="Q1187" s="223">
        <v>0.00093000000000000005</v>
      </c>
      <c r="R1187" s="223">
        <f>Q1187*H1187</f>
        <v>0.0037200000000000002</v>
      </c>
      <c r="S1187" s="223">
        <v>0</v>
      </c>
      <c r="T1187" s="224">
        <f>S1187*H1187</f>
        <v>0</v>
      </c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R1187" s="225" t="s">
        <v>272</v>
      </c>
      <c r="AT1187" s="225" t="s">
        <v>180</v>
      </c>
      <c r="AU1187" s="225" t="s">
        <v>81</v>
      </c>
      <c r="AY1187" s="19" t="s">
        <v>178</v>
      </c>
      <c r="BE1187" s="226">
        <f>IF(N1187="základní",J1187,0)</f>
        <v>0</v>
      </c>
      <c r="BF1187" s="226">
        <f>IF(N1187="snížená",J1187,0)</f>
        <v>0</v>
      </c>
      <c r="BG1187" s="226">
        <f>IF(N1187="zákl. přenesená",J1187,0)</f>
        <v>0</v>
      </c>
      <c r="BH1187" s="226">
        <f>IF(N1187="sníž. přenesená",J1187,0)</f>
        <v>0</v>
      </c>
      <c r="BI1187" s="226">
        <f>IF(N1187="nulová",J1187,0)</f>
        <v>0</v>
      </c>
      <c r="BJ1187" s="19" t="s">
        <v>79</v>
      </c>
      <c r="BK1187" s="226">
        <f>ROUND(I1187*H1187,2)</f>
        <v>0</v>
      </c>
      <c r="BL1187" s="19" t="s">
        <v>272</v>
      </c>
      <c r="BM1187" s="225" t="s">
        <v>2004</v>
      </c>
    </row>
    <row r="1188" s="2" customFormat="1">
      <c r="A1188" s="40"/>
      <c r="B1188" s="41"/>
      <c r="C1188" s="42"/>
      <c r="D1188" s="227" t="s">
        <v>187</v>
      </c>
      <c r="E1188" s="42"/>
      <c r="F1188" s="228" t="s">
        <v>2005</v>
      </c>
      <c r="G1188" s="42"/>
      <c r="H1188" s="42"/>
      <c r="I1188" s="229"/>
      <c r="J1188" s="42"/>
      <c r="K1188" s="42"/>
      <c r="L1188" s="46"/>
      <c r="M1188" s="230"/>
      <c r="N1188" s="231"/>
      <c r="O1188" s="86"/>
      <c r="P1188" s="86"/>
      <c r="Q1188" s="86"/>
      <c r="R1188" s="86"/>
      <c r="S1188" s="86"/>
      <c r="T1188" s="87"/>
      <c r="U1188" s="40"/>
      <c r="V1188" s="40"/>
      <c r="W1188" s="40"/>
      <c r="X1188" s="40"/>
      <c r="Y1188" s="40"/>
      <c r="Z1188" s="40"/>
      <c r="AA1188" s="40"/>
      <c r="AB1188" s="40"/>
      <c r="AC1188" s="40"/>
      <c r="AD1188" s="40"/>
      <c r="AE1188" s="40"/>
      <c r="AT1188" s="19" t="s">
        <v>187</v>
      </c>
      <c r="AU1188" s="19" t="s">
        <v>81</v>
      </c>
    </row>
    <row r="1189" s="13" customFormat="1">
      <c r="A1189" s="13"/>
      <c r="B1189" s="232"/>
      <c r="C1189" s="233"/>
      <c r="D1189" s="234" t="s">
        <v>189</v>
      </c>
      <c r="E1189" s="235" t="s">
        <v>19</v>
      </c>
      <c r="F1189" s="236" t="s">
        <v>2006</v>
      </c>
      <c r="G1189" s="233"/>
      <c r="H1189" s="237">
        <v>4</v>
      </c>
      <c r="I1189" s="238"/>
      <c r="J1189" s="233"/>
      <c r="K1189" s="233"/>
      <c r="L1189" s="239"/>
      <c r="M1189" s="240"/>
      <c r="N1189" s="241"/>
      <c r="O1189" s="241"/>
      <c r="P1189" s="241"/>
      <c r="Q1189" s="241"/>
      <c r="R1189" s="241"/>
      <c r="S1189" s="241"/>
      <c r="T1189" s="242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3" t="s">
        <v>189</v>
      </c>
      <c r="AU1189" s="243" t="s">
        <v>81</v>
      </c>
      <c r="AV1189" s="13" t="s">
        <v>81</v>
      </c>
      <c r="AW1189" s="13" t="s">
        <v>33</v>
      </c>
      <c r="AX1189" s="13" t="s">
        <v>79</v>
      </c>
      <c r="AY1189" s="243" t="s">
        <v>178</v>
      </c>
    </row>
    <row r="1190" s="2" customFormat="1" ht="37.8" customHeight="1">
      <c r="A1190" s="40"/>
      <c r="B1190" s="41"/>
      <c r="C1190" s="265" t="s">
        <v>2007</v>
      </c>
      <c r="D1190" s="265" t="s">
        <v>430</v>
      </c>
      <c r="E1190" s="266" t="s">
        <v>2008</v>
      </c>
      <c r="F1190" s="267" t="s">
        <v>2009</v>
      </c>
      <c r="G1190" s="268" t="s">
        <v>532</v>
      </c>
      <c r="H1190" s="269">
        <v>2</v>
      </c>
      <c r="I1190" s="270"/>
      <c r="J1190" s="271">
        <f>ROUND(I1190*H1190,2)</f>
        <v>0</v>
      </c>
      <c r="K1190" s="267" t="s">
        <v>19</v>
      </c>
      <c r="L1190" s="272"/>
      <c r="M1190" s="273" t="s">
        <v>19</v>
      </c>
      <c r="N1190" s="274" t="s">
        <v>42</v>
      </c>
      <c r="O1190" s="86"/>
      <c r="P1190" s="223">
        <f>O1190*H1190</f>
        <v>0</v>
      </c>
      <c r="Q1190" s="223">
        <v>0.01524</v>
      </c>
      <c r="R1190" s="223">
        <f>Q1190*H1190</f>
        <v>0.03048</v>
      </c>
      <c r="S1190" s="223">
        <v>0</v>
      </c>
      <c r="T1190" s="224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25" t="s">
        <v>367</v>
      </c>
      <c r="AT1190" s="225" t="s">
        <v>430</v>
      </c>
      <c r="AU1190" s="225" t="s">
        <v>81</v>
      </c>
      <c r="AY1190" s="19" t="s">
        <v>178</v>
      </c>
      <c r="BE1190" s="226">
        <f>IF(N1190="základní",J1190,0)</f>
        <v>0</v>
      </c>
      <c r="BF1190" s="226">
        <f>IF(N1190="snížená",J1190,0)</f>
        <v>0</v>
      </c>
      <c r="BG1190" s="226">
        <f>IF(N1190="zákl. přenesená",J1190,0)</f>
        <v>0</v>
      </c>
      <c r="BH1190" s="226">
        <f>IF(N1190="sníž. přenesená",J1190,0)</f>
        <v>0</v>
      </c>
      <c r="BI1190" s="226">
        <f>IF(N1190="nulová",J1190,0)</f>
        <v>0</v>
      </c>
      <c r="BJ1190" s="19" t="s">
        <v>79</v>
      </c>
      <c r="BK1190" s="226">
        <f>ROUND(I1190*H1190,2)</f>
        <v>0</v>
      </c>
      <c r="BL1190" s="19" t="s">
        <v>272</v>
      </c>
      <c r="BM1190" s="225" t="s">
        <v>2010</v>
      </c>
    </row>
    <row r="1191" s="13" customFormat="1">
      <c r="A1191" s="13"/>
      <c r="B1191" s="232"/>
      <c r="C1191" s="233"/>
      <c r="D1191" s="234" t="s">
        <v>189</v>
      </c>
      <c r="E1191" s="235" t="s">
        <v>19</v>
      </c>
      <c r="F1191" s="236" t="s">
        <v>2011</v>
      </c>
      <c r="G1191" s="233"/>
      <c r="H1191" s="237">
        <v>2</v>
      </c>
      <c r="I1191" s="238"/>
      <c r="J1191" s="233"/>
      <c r="K1191" s="233"/>
      <c r="L1191" s="239"/>
      <c r="M1191" s="240"/>
      <c r="N1191" s="241"/>
      <c r="O1191" s="241"/>
      <c r="P1191" s="241"/>
      <c r="Q1191" s="241"/>
      <c r="R1191" s="241"/>
      <c r="S1191" s="241"/>
      <c r="T1191" s="242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3" t="s">
        <v>189</v>
      </c>
      <c r="AU1191" s="243" t="s">
        <v>81</v>
      </c>
      <c r="AV1191" s="13" t="s">
        <v>81</v>
      </c>
      <c r="AW1191" s="13" t="s">
        <v>33</v>
      </c>
      <c r="AX1191" s="13" t="s">
        <v>79</v>
      </c>
      <c r="AY1191" s="243" t="s">
        <v>178</v>
      </c>
    </row>
    <row r="1192" s="2" customFormat="1" ht="37.8" customHeight="1">
      <c r="A1192" s="40"/>
      <c r="B1192" s="41"/>
      <c r="C1192" s="265" t="s">
        <v>2012</v>
      </c>
      <c r="D1192" s="265" t="s">
        <v>430</v>
      </c>
      <c r="E1192" s="266" t="s">
        <v>2013</v>
      </c>
      <c r="F1192" s="267" t="s">
        <v>2014</v>
      </c>
      <c r="G1192" s="268" t="s">
        <v>532</v>
      </c>
      <c r="H1192" s="269">
        <v>2</v>
      </c>
      <c r="I1192" s="270"/>
      <c r="J1192" s="271">
        <f>ROUND(I1192*H1192,2)</f>
        <v>0</v>
      </c>
      <c r="K1192" s="267" t="s">
        <v>19</v>
      </c>
      <c r="L1192" s="272"/>
      <c r="M1192" s="273" t="s">
        <v>19</v>
      </c>
      <c r="N1192" s="274" t="s">
        <v>42</v>
      </c>
      <c r="O1192" s="86"/>
      <c r="P1192" s="223">
        <f>O1192*H1192</f>
        <v>0</v>
      </c>
      <c r="Q1192" s="223">
        <v>0.01524</v>
      </c>
      <c r="R1192" s="223">
        <f>Q1192*H1192</f>
        <v>0.03048</v>
      </c>
      <c r="S1192" s="223">
        <v>0</v>
      </c>
      <c r="T1192" s="224">
        <f>S1192*H1192</f>
        <v>0</v>
      </c>
      <c r="U1192" s="40"/>
      <c r="V1192" s="40"/>
      <c r="W1192" s="40"/>
      <c r="X1192" s="40"/>
      <c r="Y1192" s="40"/>
      <c r="Z1192" s="40"/>
      <c r="AA1192" s="40"/>
      <c r="AB1192" s="40"/>
      <c r="AC1192" s="40"/>
      <c r="AD1192" s="40"/>
      <c r="AE1192" s="40"/>
      <c r="AR1192" s="225" t="s">
        <v>367</v>
      </c>
      <c r="AT1192" s="225" t="s">
        <v>430</v>
      </c>
      <c r="AU1192" s="225" t="s">
        <v>81</v>
      </c>
      <c r="AY1192" s="19" t="s">
        <v>178</v>
      </c>
      <c r="BE1192" s="226">
        <f>IF(N1192="základní",J1192,0)</f>
        <v>0</v>
      </c>
      <c r="BF1192" s="226">
        <f>IF(N1192="snížená",J1192,0)</f>
        <v>0</v>
      </c>
      <c r="BG1192" s="226">
        <f>IF(N1192="zákl. přenesená",J1192,0)</f>
        <v>0</v>
      </c>
      <c r="BH1192" s="226">
        <f>IF(N1192="sníž. přenesená",J1192,0)</f>
        <v>0</v>
      </c>
      <c r="BI1192" s="226">
        <f>IF(N1192="nulová",J1192,0)</f>
        <v>0</v>
      </c>
      <c r="BJ1192" s="19" t="s">
        <v>79</v>
      </c>
      <c r="BK1192" s="226">
        <f>ROUND(I1192*H1192,2)</f>
        <v>0</v>
      </c>
      <c r="BL1192" s="19" t="s">
        <v>272</v>
      </c>
      <c r="BM1192" s="225" t="s">
        <v>2015</v>
      </c>
    </row>
    <row r="1193" s="13" customFormat="1">
      <c r="A1193" s="13"/>
      <c r="B1193" s="232"/>
      <c r="C1193" s="233"/>
      <c r="D1193" s="234" t="s">
        <v>189</v>
      </c>
      <c r="E1193" s="235" t="s">
        <v>19</v>
      </c>
      <c r="F1193" s="236" t="s">
        <v>2011</v>
      </c>
      <c r="G1193" s="233"/>
      <c r="H1193" s="237">
        <v>2</v>
      </c>
      <c r="I1193" s="238"/>
      <c r="J1193" s="233"/>
      <c r="K1193" s="233"/>
      <c r="L1193" s="239"/>
      <c r="M1193" s="240"/>
      <c r="N1193" s="241"/>
      <c r="O1193" s="241"/>
      <c r="P1193" s="241"/>
      <c r="Q1193" s="241"/>
      <c r="R1193" s="241"/>
      <c r="S1193" s="241"/>
      <c r="T1193" s="242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3" t="s">
        <v>189</v>
      </c>
      <c r="AU1193" s="243" t="s">
        <v>81</v>
      </c>
      <c r="AV1193" s="13" t="s">
        <v>81</v>
      </c>
      <c r="AW1193" s="13" t="s">
        <v>33</v>
      </c>
      <c r="AX1193" s="13" t="s">
        <v>79</v>
      </c>
      <c r="AY1193" s="243" t="s">
        <v>178</v>
      </c>
    </row>
    <row r="1194" s="2" customFormat="1" ht="24.15" customHeight="1">
      <c r="A1194" s="40"/>
      <c r="B1194" s="41"/>
      <c r="C1194" s="214" t="s">
        <v>2016</v>
      </c>
      <c r="D1194" s="214" t="s">
        <v>180</v>
      </c>
      <c r="E1194" s="215" t="s">
        <v>2017</v>
      </c>
      <c r="F1194" s="216" t="s">
        <v>2018</v>
      </c>
      <c r="G1194" s="217" t="s">
        <v>532</v>
      </c>
      <c r="H1194" s="218">
        <v>10</v>
      </c>
      <c r="I1194" s="219"/>
      <c r="J1194" s="220">
        <f>ROUND(I1194*H1194,2)</f>
        <v>0</v>
      </c>
      <c r="K1194" s="216" t="s">
        <v>184</v>
      </c>
      <c r="L1194" s="46"/>
      <c r="M1194" s="221" t="s">
        <v>19</v>
      </c>
      <c r="N1194" s="222" t="s">
        <v>42</v>
      </c>
      <c r="O1194" s="86"/>
      <c r="P1194" s="223">
        <f>O1194*H1194</f>
        <v>0</v>
      </c>
      <c r="Q1194" s="223">
        <v>0</v>
      </c>
      <c r="R1194" s="223">
        <f>Q1194*H1194</f>
        <v>0</v>
      </c>
      <c r="S1194" s="223">
        <v>0</v>
      </c>
      <c r="T1194" s="224">
        <f>S1194*H1194</f>
        <v>0</v>
      </c>
      <c r="U1194" s="40"/>
      <c r="V1194" s="40"/>
      <c r="W1194" s="40"/>
      <c r="X1194" s="40"/>
      <c r="Y1194" s="40"/>
      <c r="Z1194" s="40"/>
      <c r="AA1194" s="40"/>
      <c r="AB1194" s="40"/>
      <c r="AC1194" s="40"/>
      <c r="AD1194" s="40"/>
      <c r="AE1194" s="40"/>
      <c r="AR1194" s="225" t="s">
        <v>272</v>
      </c>
      <c r="AT1194" s="225" t="s">
        <v>180</v>
      </c>
      <c r="AU1194" s="225" t="s">
        <v>81</v>
      </c>
      <c r="AY1194" s="19" t="s">
        <v>178</v>
      </c>
      <c r="BE1194" s="226">
        <f>IF(N1194="základní",J1194,0)</f>
        <v>0</v>
      </c>
      <c r="BF1194" s="226">
        <f>IF(N1194="snížená",J1194,0)</f>
        <v>0</v>
      </c>
      <c r="BG1194" s="226">
        <f>IF(N1194="zákl. přenesená",J1194,0)</f>
        <v>0</v>
      </c>
      <c r="BH1194" s="226">
        <f>IF(N1194="sníž. přenesená",J1194,0)</f>
        <v>0</v>
      </c>
      <c r="BI1194" s="226">
        <f>IF(N1194="nulová",J1194,0)</f>
        <v>0</v>
      </c>
      <c r="BJ1194" s="19" t="s">
        <v>79</v>
      </c>
      <c r="BK1194" s="226">
        <f>ROUND(I1194*H1194,2)</f>
        <v>0</v>
      </c>
      <c r="BL1194" s="19" t="s">
        <v>272</v>
      </c>
      <c r="BM1194" s="225" t="s">
        <v>2019</v>
      </c>
    </row>
    <row r="1195" s="2" customFormat="1">
      <c r="A1195" s="40"/>
      <c r="B1195" s="41"/>
      <c r="C1195" s="42"/>
      <c r="D1195" s="227" t="s">
        <v>187</v>
      </c>
      <c r="E1195" s="42"/>
      <c r="F1195" s="228" t="s">
        <v>2020</v>
      </c>
      <c r="G1195" s="42"/>
      <c r="H1195" s="42"/>
      <c r="I1195" s="229"/>
      <c r="J1195" s="42"/>
      <c r="K1195" s="42"/>
      <c r="L1195" s="46"/>
      <c r="M1195" s="230"/>
      <c r="N1195" s="231"/>
      <c r="O1195" s="86"/>
      <c r="P1195" s="86"/>
      <c r="Q1195" s="86"/>
      <c r="R1195" s="86"/>
      <c r="S1195" s="86"/>
      <c r="T1195" s="87"/>
      <c r="U1195" s="40"/>
      <c r="V1195" s="40"/>
      <c r="W1195" s="40"/>
      <c r="X1195" s="40"/>
      <c r="Y1195" s="40"/>
      <c r="Z1195" s="40"/>
      <c r="AA1195" s="40"/>
      <c r="AB1195" s="40"/>
      <c r="AC1195" s="40"/>
      <c r="AD1195" s="40"/>
      <c r="AE1195" s="40"/>
      <c r="AT1195" s="19" t="s">
        <v>187</v>
      </c>
      <c r="AU1195" s="19" t="s">
        <v>81</v>
      </c>
    </row>
    <row r="1196" s="13" customFormat="1">
      <c r="A1196" s="13"/>
      <c r="B1196" s="232"/>
      <c r="C1196" s="233"/>
      <c r="D1196" s="234" t="s">
        <v>189</v>
      </c>
      <c r="E1196" s="235" t="s">
        <v>19</v>
      </c>
      <c r="F1196" s="236" t="s">
        <v>2021</v>
      </c>
      <c r="G1196" s="233"/>
      <c r="H1196" s="237">
        <v>8</v>
      </c>
      <c r="I1196" s="238"/>
      <c r="J1196" s="233"/>
      <c r="K1196" s="233"/>
      <c r="L1196" s="239"/>
      <c r="M1196" s="240"/>
      <c r="N1196" s="241"/>
      <c r="O1196" s="241"/>
      <c r="P1196" s="241"/>
      <c r="Q1196" s="241"/>
      <c r="R1196" s="241"/>
      <c r="S1196" s="241"/>
      <c r="T1196" s="242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3" t="s">
        <v>189</v>
      </c>
      <c r="AU1196" s="243" t="s">
        <v>81</v>
      </c>
      <c r="AV1196" s="13" t="s">
        <v>81</v>
      </c>
      <c r="AW1196" s="13" t="s">
        <v>33</v>
      </c>
      <c r="AX1196" s="13" t="s">
        <v>71</v>
      </c>
      <c r="AY1196" s="243" t="s">
        <v>178</v>
      </c>
    </row>
    <row r="1197" s="13" customFormat="1">
      <c r="A1197" s="13"/>
      <c r="B1197" s="232"/>
      <c r="C1197" s="233"/>
      <c r="D1197" s="234" t="s">
        <v>189</v>
      </c>
      <c r="E1197" s="235" t="s">
        <v>19</v>
      </c>
      <c r="F1197" s="236" t="s">
        <v>2022</v>
      </c>
      <c r="G1197" s="233"/>
      <c r="H1197" s="237">
        <v>1</v>
      </c>
      <c r="I1197" s="238"/>
      <c r="J1197" s="233"/>
      <c r="K1197" s="233"/>
      <c r="L1197" s="239"/>
      <c r="M1197" s="240"/>
      <c r="N1197" s="241"/>
      <c r="O1197" s="241"/>
      <c r="P1197" s="241"/>
      <c r="Q1197" s="241"/>
      <c r="R1197" s="241"/>
      <c r="S1197" s="241"/>
      <c r="T1197" s="242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3" t="s">
        <v>189</v>
      </c>
      <c r="AU1197" s="243" t="s">
        <v>81</v>
      </c>
      <c r="AV1197" s="13" t="s">
        <v>81</v>
      </c>
      <c r="AW1197" s="13" t="s">
        <v>33</v>
      </c>
      <c r="AX1197" s="13" t="s">
        <v>71</v>
      </c>
      <c r="AY1197" s="243" t="s">
        <v>178</v>
      </c>
    </row>
    <row r="1198" s="13" customFormat="1">
      <c r="A1198" s="13"/>
      <c r="B1198" s="232"/>
      <c r="C1198" s="233"/>
      <c r="D1198" s="234" t="s">
        <v>189</v>
      </c>
      <c r="E1198" s="235" t="s">
        <v>19</v>
      </c>
      <c r="F1198" s="236" t="s">
        <v>2023</v>
      </c>
      <c r="G1198" s="233"/>
      <c r="H1198" s="237">
        <v>1</v>
      </c>
      <c r="I1198" s="238"/>
      <c r="J1198" s="233"/>
      <c r="K1198" s="233"/>
      <c r="L1198" s="239"/>
      <c r="M1198" s="240"/>
      <c r="N1198" s="241"/>
      <c r="O1198" s="241"/>
      <c r="P1198" s="241"/>
      <c r="Q1198" s="241"/>
      <c r="R1198" s="241"/>
      <c r="S1198" s="241"/>
      <c r="T1198" s="242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3" t="s">
        <v>189</v>
      </c>
      <c r="AU1198" s="243" t="s">
        <v>81</v>
      </c>
      <c r="AV1198" s="13" t="s">
        <v>81</v>
      </c>
      <c r="AW1198" s="13" t="s">
        <v>33</v>
      </c>
      <c r="AX1198" s="13" t="s">
        <v>71</v>
      </c>
      <c r="AY1198" s="243" t="s">
        <v>178</v>
      </c>
    </row>
    <row r="1199" s="14" customFormat="1">
      <c r="A1199" s="14"/>
      <c r="B1199" s="244"/>
      <c r="C1199" s="245"/>
      <c r="D1199" s="234" t="s">
        <v>189</v>
      </c>
      <c r="E1199" s="246" t="s">
        <v>19</v>
      </c>
      <c r="F1199" s="247" t="s">
        <v>214</v>
      </c>
      <c r="G1199" s="245"/>
      <c r="H1199" s="248">
        <v>10</v>
      </c>
      <c r="I1199" s="249"/>
      <c r="J1199" s="245"/>
      <c r="K1199" s="245"/>
      <c r="L1199" s="250"/>
      <c r="M1199" s="251"/>
      <c r="N1199" s="252"/>
      <c r="O1199" s="252"/>
      <c r="P1199" s="252"/>
      <c r="Q1199" s="252"/>
      <c r="R1199" s="252"/>
      <c r="S1199" s="252"/>
      <c r="T1199" s="253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4" t="s">
        <v>189</v>
      </c>
      <c r="AU1199" s="254" t="s">
        <v>81</v>
      </c>
      <c r="AV1199" s="14" t="s">
        <v>185</v>
      </c>
      <c r="AW1199" s="14" t="s">
        <v>33</v>
      </c>
      <c r="AX1199" s="14" t="s">
        <v>79</v>
      </c>
      <c r="AY1199" s="254" t="s">
        <v>178</v>
      </c>
    </row>
    <row r="1200" s="2" customFormat="1" ht="33" customHeight="1">
      <c r="A1200" s="40"/>
      <c r="B1200" s="41"/>
      <c r="C1200" s="265" t="s">
        <v>2024</v>
      </c>
      <c r="D1200" s="265" t="s">
        <v>430</v>
      </c>
      <c r="E1200" s="266" t="s">
        <v>2025</v>
      </c>
      <c r="F1200" s="267" t="s">
        <v>2026</v>
      </c>
      <c r="G1200" s="268" t="s">
        <v>532</v>
      </c>
      <c r="H1200" s="269">
        <v>1</v>
      </c>
      <c r="I1200" s="270"/>
      <c r="J1200" s="271">
        <f>ROUND(I1200*H1200,2)</f>
        <v>0</v>
      </c>
      <c r="K1200" s="267" t="s">
        <v>19</v>
      </c>
      <c r="L1200" s="272"/>
      <c r="M1200" s="273" t="s">
        <v>19</v>
      </c>
      <c r="N1200" s="274" t="s">
        <v>42</v>
      </c>
      <c r="O1200" s="86"/>
      <c r="P1200" s="223">
        <f>O1200*H1200</f>
        <v>0</v>
      </c>
      <c r="Q1200" s="223">
        <v>0.01524</v>
      </c>
      <c r="R1200" s="223">
        <f>Q1200*H1200</f>
        <v>0.01524</v>
      </c>
      <c r="S1200" s="223">
        <v>0</v>
      </c>
      <c r="T1200" s="224">
        <f>S1200*H1200</f>
        <v>0</v>
      </c>
      <c r="U1200" s="40"/>
      <c r="V1200" s="40"/>
      <c r="W1200" s="40"/>
      <c r="X1200" s="40"/>
      <c r="Y1200" s="40"/>
      <c r="Z1200" s="40"/>
      <c r="AA1200" s="40"/>
      <c r="AB1200" s="40"/>
      <c r="AC1200" s="40"/>
      <c r="AD1200" s="40"/>
      <c r="AE1200" s="40"/>
      <c r="AR1200" s="225" t="s">
        <v>367</v>
      </c>
      <c r="AT1200" s="225" t="s">
        <v>430</v>
      </c>
      <c r="AU1200" s="225" t="s">
        <v>81</v>
      </c>
      <c r="AY1200" s="19" t="s">
        <v>178</v>
      </c>
      <c r="BE1200" s="226">
        <f>IF(N1200="základní",J1200,0)</f>
        <v>0</v>
      </c>
      <c r="BF1200" s="226">
        <f>IF(N1200="snížená",J1200,0)</f>
        <v>0</v>
      </c>
      <c r="BG1200" s="226">
        <f>IF(N1200="zákl. přenesená",J1200,0)</f>
        <v>0</v>
      </c>
      <c r="BH1200" s="226">
        <f>IF(N1200="sníž. přenesená",J1200,0)</f>
        <v>0</v>
      </c>
      <c r="BI1200" s="226">
        <f>IF(N1200="nulová",J1200,0)</f>
        <v>0</v>
      </c>
      <c r="BJ1200" s="19" t="s">
        <v>79</v>
      </c>
      <c r="BK1200" s="226">
        <f>ROUND(I1200*H1200,2)</f>
        <v>0</v>
      </c>
      <c r="BL1200" s="19" t="s">
        <v>272</v>
      </c>
      <c r="BM1200" s="225" t="s">
        <v>2027</v>
      </c>
    </row>
    <row r="1201" s="13" customFormat="1">
      <c r="A1201" s="13"/>
      <c r="B1201" s="232"/>
      <c r="C1201" s="233"/>
      <c r="D1201" s="234" t="s">
        <v>189</v>
      </c>
      <c r="E1201" s="235" t="s">
        <v>19</v>
      </c>
      <c r="F1201" s="236" t="s">
        <v>2028</v>
      </c>
      <c r="G1201" s="233"/>
      <c r="H1201" s="237">
        <v>1</v>
      </c>
      <c r="I1201" s="238"/>
      <c r="J1201" s="233"/>
      <c r="K1201" s="233"/>
      <c r="L1201" s="239"/>
      <c r="M1201" s="240"/>
      <c r="N1201" s="241"/>
      <c r="O1201" s="241"/>
      <c r="P1201" s="241"/>
      <c r="Q1201" s="241"/>
      <c r="R1201" s="241"/>
      <c r="S1201" s="241"/>
      <c r="T1201" s="24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3" t="s">
        <v>189</v>
      </c>
      <c r="AU1201" s="243" t="s">
        <v>81</v>
      </c>
      <c r="AV1201" s="13" t="s">
        <v>81</v>
      </c>
      <c r="AW1201" s="13" t="s">
        <v>33</v>
      </c>
      <c r="AX1201" s="13" t="s">
        <v>79</v>
      </c>
      <c r="AY1201" s="243" t="s">
        <v>178</v>
      </c>
    </row>
    <row r="1202" s="2" customFormat="1" ht="24.15" customHeight="1">
      <c r="A1202" s="40"/>
      <c r="B1202" s="41"/>
      <c r="C1202" s="265" t="s">
        <v>2029</v>
      </c>
      <c r="D1202" s="265" t="s">
        <v>430</v>
      </c>
      <c r="E1202" s="266" t="s">
        <v>2030</v>
      </c>
      <c r="F1202" s="267" t="s">
        <v>2031</v>
      </c>
      <c r="G1202" s="268" t="s">
        <v>532</v>
      </c>
      <c r="H1202" s="269">
        <v>7</v>
      </c>
      <c r="I1202" s="270"/>
      <c r="J1202" s="271">
        <f>ROUND(I1202*H1202,2)</f>
        <v>0</v>
      </c>
      <c r="K1202" s="267" t="s">
        <v>19</v>
      </c>
      <c r="L1202" s="272"/>
      <c r="M1202" s="273" t="s">
        <v>19</v>
      </c>
      <c r="N1202" s="274" t="s">
        <v>42</v>
      </c>
      <c r="O1202" s="86"/>
      <c r="P1202" s="223">
        <f>O1202*H1202</f>
        <v>0</v>
      </c>
      <c r="Q1202" s="223">
        <v>0.01524</v>
      </c>
      <c r="R1202" s="223">
        <f>Q1202*H1202</f>
        <v>0.10668</v>
      </c>
      <c r="S1202" s="223">
        <v>0</v>
      </c>
      <c r="T1202" s="224">
        <f>S1202*H1202</f>
        <v>0</v>
      </c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R1202" s="225" t="s">
        <v>367</v>
      </c>
      <c r="AT1202" s="225" t="s">
        <v>430</v>
      </c>
      <c r="AU1202" s="225" t="s">
        <v>81</v>
      </c>
      <c r="AY1202" s="19" t="s">
        <v>178</v>
      </c>
      <c r="BE1202" s="226">
        <f>IF(N1202="základní",J1202,0)</f>
        <v>0</v>
      </c>
      <c r="BF1202" s="226">
        <f>IF(N1202="snížená",J1202,0)</f>
        <v>0</v>
      </c>
      <c r="BG1202" s="226">
        <f>IF(N1202="zákl. přenesená",J1202,0)</f>
        <v>0</v>
      </c>
      <c r="BH1202" s="226">
        <f>IF(N1202="sníž. přenesená",J1202,0)</f>
        <v>0</v>
      </c>
      <c r="BI1202" s="226">
        <f>IF(N1202="nulová",J1202,0)</f>
        <v>0</v>
      </c>
      <c r="BJ1202" s="19" t="s">
        <v>79</v>
      </c>
      <c r="BK1202" s="226">
        <f>ROUND(I1202*H1202,2)</f>
        <v>0</v>
      </c>
      <c r="BL1202" s="19" t="s">
        <v>272</v>
      </c>
      <c r="BM1202" s="225" t="s">
        <v>2032</v>
      </c>
    </row>
    <row r="1203" s="13" customFormat="1">
      <c r="A1203" s="13"/>
      <c r="B1203" s="232"/>
      <c r="C1203" s="233"/>
      <c r="D1203" s="234" t="s">
        <v>189</v>
      </c>
      <c r="E1203" s="235" t="s">
        <v>19</v>
      </c>
      <c r="F1203" s="236" t="s">
        <v>2033</v>
      </c>
      <c r="G1203" s="233"/>
      <c r="H1203" s="237">
        <v>7</v>
      </c>
      <c r="I1203" s="238"/>
      <c r="J1203" s="233"/>
      <c r="K1203" s="233"/>
      <c r="L1203" s="239"/>
      <c r="M1203" s="240"/>
      <c r="N1203" s="241"/>
      <c r="O1203" s="241"/>
      <c r="P1203" s="241"/>
      <c r="Q1203" s="241"/>
      <c r="R1203" s="241"/>
      <c r="S1203" s="241"/>
      <c r="T1203" s="242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3" t="s">
        <v>189</v>
      </c>
      <c r="AU1203" s="243" t="s">
        <v>81</v>
      </c>
      <c r="AV1203" s="13" t="s">
        <v>81</v>
      </c>
      <c r="AW1203" s="13" t="s">
        <v>33</v>
      </c>
      <c r="AX1203" s="13" t="s">
        <v>79</v>
      </c>
      <c r="AY1203" s="243" t="s">
        <v>178</v>
      </c>
    </row>
    <row r="1204" s="2" customFormat="1" ht="33" customHeight="1">
      <c r="A1204" s="40"/>
      <c r="B1204" s="41"/>
      <c r="C1204" s="265" t="s">
        <v>2034</v>
      </c>
      <c r="D1204" s="265" t="s">
        <v>430</v>
      </c>
      <c r="E1204" s="266" t="s">
        <v>2035</v>
      </c>
      <c r="F1204" s="267" t="s">
        <v>2036</v>
      </c>
      <c r="G1204" s="268" t="s">
        <v>532</v>
      </c>
      <c r="H1204" s="269">
        <v>1</v>
      </c>
      <c r="I1204" s="270"/>
      <c r="J1204" s="271">
        <f>ROUND(I1204*H1204,2)</f>
        <v>0</v>
      </c>
      <c r="K1204" s="267" t="s">
        <v>19</v>
      </c>
      <c r="L1204" s="272"/>
      <c r="M1204" s="273" t="s">
        <v>19</v>
      </c>
      <c r="N1204" s="274" t="s">
        <v>42</v>
      </c>
      <c r="O1204" s="86"/>
      <c r="P1204" s="223">
        <f>O1204*H1204</f>
        <v>0</v>
      </c>
      <c r="Q1204" s="223">
        <v>0.01524</v>
      </c>
      <c r="R1204" s="223">
        <f>Q1204*H1204</f>
        <v>0.01524</v>
      </c>
      <c r="S1204" s="223">
        <v>0</v>
      </c>
      <c r="T1204" s="224">
        <f>S1204*H1204</f>
        <v>0</v>
      </c>
      <c r="U1204" s="40"/>
      <c r="V1204" s="40"/>
      <c r="W1204" s="40"/>
      <c r="X1204" s="40"/>
      <c r="Y1204" s="40"/>
      <c r="Z1204" s="40"/>
      <c r="AA1204" s="40"/>
      <c r="AB1204" s="40"/>
      <c r="AC1204" s="40"/>
      <c r="AD1204" s="40"/>
      <c r="AE1204" s="40"/>
      <c r="AR1204" s="225" t="s">
        <v>367</v>
      </c>
      <c r="AT1204" s="225" t="s">
        <v>430</v>
      </c>
      <c r="AU1204" s="225" t="s">
        <v>81</v>
      </c>
      <c r="AY1204" s="19" t="s">
        <v>178</v>
      </c>
      <c r="BE1204" s="226">
        <f>IF(N1204="základní",J1204,0)</f>
        <v>0</v>
      </c>
      <c r="BF1204" s="226">
        <f>IF(N1204="snížená",J1204,0)</f>
        <v>0</v>
      </c>
      <c r="BG1204" s="226">
        <f>IF(N1204="zákl. přenesená",J1204,0)</f>
        <v>0</v>
      </c>
      <c r="BH1204" s="226">
        <f>IF(N1204="sníž. přenesená",J1204,0)</f>
        <v>0</v>
      </c>
      <c r="BI1204" s="226">
        <f>IF(N1204="nulová",J1204,0)</f>
        <v>0</v>
      </c>
      <c r="BJ1204" s="19" t="s">
        <v>79</v>
      </c>
      <c r="BK1204" s="226">
        <f>ROUND(I1204*H1204,2)</f>
        <v>0</v>
      </c>
      <c r="BL1204" s="19" t="s">
        <v>272</v>
      </c>
      <c r="BM1204" s="225" t="s">
        <v>2037</v>
      </c>
    </row>
    <row r="1205" s="13" customFormat="1">
      <c r="A1205" s="13"/>
      <c r="B1205" s="232"/>
      <c r="C1205" s="233"/>
      <c r="D1205" s="234" t="s">
        <v>189</v>
      </c>
      <c r="E1205" s="235" t="s">
        <v>19</v>
      </c>
      <c r="F1205" s="236" t="s">
        <v>2022</v>
      </c>
      <c r="G1205" s="233"/>
      <c r="H1205" s="237">
        <v>1</v>
      </c>
      <c r="I1205" s="238"/>
      <c r="J1205" s="233"/>
      <c r="K1205" s="233"/>
      <c r="L1205" s="239"/>
      <c r="M1205" s="240"/>
      <c r="N1205" s="241"/>
      <c r="O1205" s="241"/>
      <c r="P1205" s="241"/>
      <c r="Q1205" s="241"/>
      <c r="R1205" s="241"/>
      <c r="S1205" s="241"/>
      <c r="T1205" s="242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3" t="s">
        <v>189</v>
      </c>
      <c r="AU1205" s="243" t="s">
        <v>81</v>
      </c>
      <c r="AV1205" s="13" t="s">
        <v>81</v>
      </c>
      <c r="AW1205" s="13" t="s">
        <v>33</v>
      </c>
      <c r="AX1205" s="13" t="s">
        <v>79</v>
      </c>
      <c r="AY1205" s="243" t="s">
        <v>178</v>
      </c>
    </row>
    <row r="1206" s="2" customFormat="1" ht="33" customHeight="1">
      <c r="A1206" s="40"/>
      <c r="B1206" s="41"/>
      <c r="C1206" s="265" t="s">
        <v>2038</v>
      </c>
      <c r="D1206" s="265" t="s">
        <v>430</v>
      </c>
      <c r="E1206" s="266" t="s">
        <v>2039</v>
      </c>
      <c r="F1206" s="267" t="s">
        <v>2040</v>
      </c>
      <c r="G1206" s="268" t="s">
        <v>532</v>
      </c>
      <c r="H1206" s="269">
        <v>1</v>
      </c>
      <c r="I1206" s="270"/>
      <c r="J1206" s="271">
        <f>ROUND(I1206*H1206,2)</f>
        <v>0</v>
      </c>
      <c r="K1206" s="267" t="s">
        <v>19</v>
      </c>
      <c r="L1206" s="272"/>
      <c r="M1206" s="273" t="s">
        <v>19</v>
      </c>
      <c r="N1206" s="274" t="s">
        <v>42</v>
      </c>
      <c r="O1206" s="86"/>
      <c r="P1206" s="223">
        <f>O1206*H1206</f>
        <v>0</v>
      </c>
      <c r="Q1206" s="223">
        <v>0.01524</v>
      </c>
      <c r="R1206" s="223">
        <f>Q1206*H1206</f>
        <v>0.01524</v>
      </c>
      <c r="S1206" s="223">
        <v>0</v>
      </c>
      <c r="T1206" s="224">
        <f>S1206*H1206</f>
        <v>0</v>
      </c>
      <c r="U1206" s="40"/>
      <c r="V1206" s="40"/>
      <c r="W1206" s="40"/>
      <c r="X1206" s="40"/>
      <c r="Y1206" s="40"/>
      <c r="Z1206" s="40"/>
      <c r="AA1206" s="40"/>
      <c r="AB1206" s="40"/>
      <c r="AC1206" s="40"/>
      <c r="AD1206" s="40"/>
      <c r="AE1206" s="40"/>
      <c r="AR1206" s="225" t="s">
        <v>367</v>
      </c>
      <c r="AT1206" s="225" t="s">
        <v>430</v>
      </c>
      <c r="AU1206" s="225" t="s">
        <v>81</v>
      </c>
      <c r="AY1206" s="19" t="s">
        <v>178</v>
      </c>
      <c r="BE1206" s="226">
        <f>IF(N1206="základní",J1206,0)</f>
        <v>0</v>
      </c>
      <c r="BF1206" s="226">
        <f>IF(N1206="snížená",J1206,0)</f>
        <v>0</v>
      </c>
      <c r="BG1206" s="226">
        <f>IF(N1206="zákl. přenesená",J1206,0)</f>
        <v>0</v>
      </c>
      <c r="BH1206" s="226">
        <f>IF(N1206="sníž. přenesená",J1206,0)</f>
        <v>0</v>
      </c>
      <c r="BI1206" s="226">
        <f>IF(N1206="nulová",J1206,0)</f>
        <v>0</v>
      </c>
      <c r="BJ1206" s="19" t="s">
        <v>79</v>
      </c>
      <c r="BK1206" s="226">
        <f>ROUND(I1206*H1206,2)</f>
        <v>0</v>
      </c>
      <c r="BL1206" s="19" t="s">
        <v>272</v>
      </c>
      <c r="BM1206" s="225" t="s">
        <v>2041</v>
      </c>
    </row>
    <row r="1207" s="13" customFormat="1">
      <c r="A1207" s="13"/>
      <c r="B1207" s="232"/>
      <c r="C1207" s="233"/>
      <c r="D1207" s="234" t="s">
        <v>189</v>
      </c>
      <c r="E1207" s="235" t="s">
        <v>19</v>
      </c>
      <c r="F1207" s="236" t="s">
        <v>2023</v>
      </c>
      <c r="G1207" s="233"/>
      <c r="H1207" s="237">
        <v>1</v>
      </c>
      <c r="I1207" s="238"/>
      <c r="J1207" s="233"/>
      <c r="K1207" s="233"/>
      <c r="L1207" s="239"/>
      <c r="M1207" s="240"/>
      <c r="N1207" s="241"/>
      <c r="O1207" s="241"/>
      <c r="P1207" s="241"/>
      <c r="Q1207" s="241"/>
      <c r="R1207" s="241"/>
      <c r="S1207" s="241"/>
      <c r="T1207" s="242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3" t="s">
        <v>189</v>
      </c>
      <c r="AU1207" s="243" t="s">
        <v>81</v>
      </c>
      <c r="AV1207" s="13" t="s">
        <v>81</v>
      </c>
      <c r="AW1207" s="13" t="s">
        <v>33</v>
      </c>
      <c r="AX1207" s="13" t="s">
        <v>79</v>
      </c>
      <c r="AY1207" s="243" t="s">
        <v>178</v>
      </c>
    </row>
    <row r="1208" s="2" customFormat="1" ht="16.5" customHeight="1">
      <c r="A1208" s="40"/>
      <c r="B1208" s="41"/>
      <c r="C1208" s="214" t="s">
        <v>2042</v>
      </c>
      <c r="D1208" s="214" t="s">
        <v>180</v>
      </c>
      <c r="E1208" s="215" t="s">
        <v>2043</v>
      </c>
      <c r="F1208" s="216" t="s">
        <v>2044</v>
      </c>
      <c r="G1208" s="217" t="s">
        <v>532</v>
      </c>
      <c r="H1208" s="218">
        <v>1</v>
      </c>
      <c r="I1208" s="219"/>
      <c r="J1208" s="220">
        <f>ROUND(I1208*H1208,2)</f>
        <v>0</v>
      </c>
      <c r="K1208" s="216" t="s">
        <v>184</v>
      </c>
      <c r="L1208" s="46"/>
      <c r="M1208" s="221" t="s">
        <v>19</v>
      </c>
      <c r="N1208" s="222" t="s">
        <v>42</v>
      </c>
      <c r="O1208" s="86"/>
      <c r="P1208" s="223">
        <f>O1208*H1208</f>
        <v>0</v>
      </c>
      <c r="Q1208" s="223">
        <v>0.00088000000000000003</v>
      </c>
      <c r="R1208" s="223">
        <f>Q1208*H1208</f>
        <v>0.00088000000000000003</v>
      </c>
      <c r="S1208" s="223">
        <v>0</v>
      </c>
      <c r="T1208" s="224">
        <f>S1208*H1208</f>
        <v>0</v>
      </c>
      <c r="U1208" s="40"/>
      <c r="V1208" s="40"/>
      <c r="W1208" s="40"/>
      <c r="X1208" s="40"/>
      <c r="Y1208" s="40"/>
      <c r="Z1208" s="40"/>
      <c r="AA1208" s="40"/>
      <c r="AB1208" s="40"/>
      <c r="AC1208" s="40"/>
      <c r="AD1208" s="40"/>
      <c r="AE1208" s="40"/>
      <c r="AR1208" s="225" t="s">
        <v>272</v>
      </c>
      <c r="AT1208" s="225" t="s">
        <v>180</v>
      </c>
      <c r="AU1208" s="225" t="s">
        <v>81</v>
      </c>
      <c r="AY1208" s="19" t="s">
        <v>178</v>
      </c>
      <c r="BE1208" s="226">
        <f>IF(N1208="základní",J1208,0)</f>
        <v>0</v>
      </c>
      <c r="BF1208" s="226">
        <f>IF(N1208="snížená",J1208,0)</f>
        <v>0</v>
      </c>
      <c r="BG1208" s="226">
        <f>IF(N1208="zákl. přenesená",J1208,0)</f>
        <v>0</v>
      </c>
      <c r="BH1208" s="226">
        <f>IF(N1208="sníž. přenesená",J1208,0)</f>
        <v>0</v>
      </c>
      <c r="BI1208" s="226">
        <f>IF(N1208="nulová",J1208,0)</f>
        <v>0</v>
      </c>
      <c r="BJ1208" s="19" t="s">
        <v>79</v>
      </c>
      <c r="BK1208" s="226">
        <f>ROUND(I1208*H1208,2)</f>
        <v>0</v>
      </c>
      <c r="BL1208" s="19" t="s">
        <v>272</v>
      </c>
      <c r="BM1208" s="225" t="s">
        <v>2045</v>
      </c>
    </row>
    <row r="1209" s="2" customFormat="1">
      <c r="A1209" s="40"/>
      <c r="B1209" s="41"/>
      <c r="C1209" s="42"/>
      <c r="D1209" s="227" t="s">
        <v>187</v>
      </c>
      <c r="E1209" s="42"/>
      <c r="F1209" s="228" t="s">
        <v>2046</v>
      </c>
      <c r="G1209" s="42"/>
      <c r="H1209" s="42"/>
      <c r="I1209" s="229"/>
      <c r="J1209" s="42"/>
      <c r="K1209" s="42"/>
      <c r="L1209" s="46"/>
      <c r="M1209" s="230"/>
      <c r="N1209" s="231"/>
      <c r="O1209" s="86"/>
      <c r="P1209" s="86"/>
      <c r="Q1209" s="86"/>
      <c r="R1209" s="86"/>
      <c r="S1209" s="86"/>
      <c r="T1209" s="87"/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T1209" s="19" t="s">
        <v>187</v>
      </c>
      <c r="AU1209" s="19" t="s">
        <v>81</v>
      </c>
    </row>
    <row r="1210" s="13" customFormat="1">
      <c r="A1210" s="13"/>
      <c r="B1210" s="232"/>
      <c r="C1210" s="233"/>
      <c r="D1210" s="234" t="s">
        <v>189</v>
      </c>
      <c r="E1210" s="235" t="s">
        <v>19</v>
      </c>
      <c r="F1210" s="236" t="s">
        <v>2047</v>
      </c>
      <c r="G1210" s="233"/>
      <c r="H1210" s="237">
        <v>1</v>
      </c>
      <c r="I1210" s="238"/>
      <c r="J1210" s="233"/>
      <c r="K1210" s="233"/>
      <c r="L1210" s="239"/>
      <c r="M1210" s="240"/>
      <c r="N1210" s="241"/>
      <c r="O1210" s="241"/>
      <c r="P1210" s="241"/>
      <c r="Q1210" s="241"/>
      <c r="R1210" s="241"/>
      <c r="S1210" s="241"/>
      <c r="T1210" s="242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3" t="s">
        <v>189</v>
      </c>
      <c r="AU1210" s="243" t="s">
        <v>81</v>
      </c>
      <c r="AV1210" s="13" t="s">
        <v>81</v>
      </c>
      <c r="AW1210" s="13" t="s">
        <v>33</v>
      </c>
      <c r="AX1210" s="13" t="s">
        <v>79</v>
      </c>
      <c r="AY1210" s="243" t="s">
        <v>178</v>
      </c>
    </row>
    <row r="1211" s="2" customFormat="1" ht="55.5" customHeight="1">
      <c r="A1211" s="40"/>
      <c r="B1211" s="41"/>
      <c r="C1211" s="265" t="s">
        <v>2048</v>
      </c>
      <c r="D1211" s="265" t="s">
        <v>430</v>
      </c>
      <c r="E1211" s="266" t="s">
        <v>2049</v>
      </c>
      <c r="F1211" s="267" t="s">
        <v>2050</v>
      </c>
      <c r="G1211" s="268" t="s">
        <v>1882</v>
      </c>
      <c r="H1211" s="269">
        <v>1</v>
      </c>
      <c r="I1211" s="270"/>
      <c r="J1211" s="271">
        <f>ROUND(I1211*H1211,2)</f>
        <v>0</v>
      </c>
      <c r="K1211" s="267" t="s">
        <v>19</v>
      </c>
      <c r="L1211" s="272"/>
      <c r="M1211" s="273" t="s">
        <v>19</v>
      </c>
      <c r="N1211" s="274" t="s">
        <v>42</v>
      </c>
      <c r="O1211" s="86"/>
      <c r="P1211" s="223">
        <f>O1211*H1211</f>
        <v>0</v>
      </c>
      <c r="Q1211" s="223">
        <v>0.024230000000000002</v>
      </c>
      <c r="R1211" s="223">
        <f>Q1211*H1211</f>
        <v>0.024230000000000002</v>
      </c>
      <c r="S1211" s="223">
        <v>0</v>
      </c>
      <c r="T1211" s="224">
        <f>S1211*H1211</f>
        <v>0</v>
      </c>
      <c r="U1211" s="40"/>
      <c r="V1211" s="40"/>
      <c r="W1211" s="40"/>
      <c r="X1211" s="40"/>
      <c r="Y1211" s="40"/>
      <c r="Z1211" s="40"/>
      <c r="AA1211" s="40"/>
      <c r="AB1211" s="40"/>
      <c r="AC1211" s="40"/>
      <c r="AD1211" s="40"/>
      <c r="AE1211" s="40"/>
      <c r="AR1211" s="225" t="s">
        <v>367</v>
      </c>
      <c r="AT1211" s="225" t="s">
        <v>430</v>
      </c>
      <c r="AU1211" s="225" t="s">
        <v>81</v>
      </c>
      <c r="AY1211" s="19" t="s">
        <v>178</v>
      </c>
      <c r="BE1211" s="226">
        <f>IF(N1211="základní",J1211,0)</f>
        <v>0</v>
      </c>
      <c r="BF1211" s="226">
        <f>IF(N1211="snížená",J1211,0)</f>
        <v>0</v>
      </c>
      <c r="BG1211" s="226">
        <f>IF(N1211="zákl. přenesená",J1211,0)</f>
        <v>0</v>
      </c>
      <c r="BH1211" s="226">
        <f>IF(N1211="sníž. přenesená",J1211,0)</f>
        <v>0</v>
      </c>
      <c r="BI1211" s="226">
        <f>IF(N1211="nulová",J1211,0)</f>
        <v>0</v>
      </c>
      <c r="BJ1211" s="19" t="s">
        <v>79</v>
      </c>
      <c r="BK1211" s="226">
        <f>ROUND(I1211*H1211,2)</f>
        <v>0</v>
      </c>
      <c r="BL1211" s="19" t="s">
        <v>272</v>
      </c>
      <c r="BM1211" s="225" t="s">
        <v>2051</v>
      </c>
    </row>
    <row r="1212" s="2" customFormat="1" ht="16.5" customHeight="1">
      <c r="A1212" s="40"/>
      <c r="B1212" s="41"/>
      <c r="C1212" s="214" t="s">
        <v>2052</v>
      </c>
      <c r="D1212" s="214" t="s">
        <v>180</v>
      </c>
      <c r="E1212" s="215" t="s">
        <v>2053</v>
      </c>
      <c r="F1212" s="216" t="s">
        <v>2054</v>
      </c>
      <c r="G1212" s="217" t="s">
        <v>532</v>
      </c>
      <c r="H1212" s="218">
        <v>1</v>
      </c>
      <c r="I1212" s="219"/>
      <c r="J1212" s="220">
        <f>ROUND(I1212*H1212,2)</f>
        <v>0</v>
      </c>
      <c r="K1212" s="216" t="s">
        <v>184</v>
      </c>
      <c r="L1212" s="46"/>
      <c r="M1212" s="221" t="s">
        <v>19</v>
      </c>
      <c r="N1212" s="222" t="s">
        <v>42</v>
      </c>
      <c r="O1212" s="86"/>
      <c r="P1212" s="223">
        <f>O1212*H1212</f>
        <v>0</v>
      </c>
      <c r="Q1212" s="223">
        <v>0.00088000000000000003</v>
      </c>
      <c r="R1212" s="223">
        <f>Q1212*H1212</f>
        <v>0.00088000000000000003</v>
      </c>
      <c r="S1212" s="223">
        <v>0</v>
      </c>
      <c r="T1212" s="224">
        <f>S1212*H1212</f>
        <v>0</v>
      </c>
      <c r="U1212" s="40"/>
      <c r="V1212" s="40"/>
      <c r="W1212" s="40"/>
      <c r="X1212" s="40"/>
      <c r="Y1212" s="40"/>
      <c r="Z1212" s="40"/>
      <c r="AA1212" s="40"/>
      <c r="AB1212" s="40"/>
      <c r="AC1212" s="40"/>
      <c r="AD1212" s="40"/>
      <c r="AE1212" s="40"/>
      <c r="AR1212" s="225" t="s">
        <v>272</v>
      </c>
      <c r="AT1212" s="225" t="s">
        <v>180</v>
      </c>
      <c r="AU1212" s="225" t="s">
        <v>81</v>
      </c>
      <c r="AY1212" s="19" t="s">
        <v>178</v>
      </c>
      <c r="BE1212" s="226">
        <f>IF(N1212="základní",J1212,0)</f>
        <v>0</v>
      </c>
      <c r="BF1212" s="226">
        <f>IF(N1212="snížená",J1212,0)</f>
        <v>0</v>
      </c>
      <c r="BG1212" s="226">
        <f>IF(N1212="zákl. přenesená",J1212,0)</f>
        <v>0</v>
      </c>
      <c r="BH1212" s="226">
        <f>IF(N1212="sníž. přenesená",J1212,0)</f>
        <v>0</v>
      </c>
      <c r="BI1212" s="226">
        <f>IF(N1212="nulová",J1212,0)</f>
        <v>0</v>
      </c>
      <c r="BJ1212" s="19" t="s">
        <v>79</v>
      </c>
      <c r="BK1212" s="226">
        <f>ROUND(I1212*H1212,2)</f>
        <v>0</v>
      </c>
      <c r="BL1212" s="19" t="s">
        <v>272</v>
      </c>
      <c r="BM1212" s="225" t="s">
        <v>2055</v>
      </c>
    </row>
    <row r="1213" s="2" customFormat="1">
      <c r="A1213" s="40"/>
      <c r="B1213" s="41"/>
      <c r="C1213" s="42"/>
      <c r="D1213" s="227" t="s">
        <v>187</v>
      </c>
      <c r="E1213" s="42"/>
      <c r="F1213" s="228" t="s">
        <v>2056</v>
      </c>
      <c r="G1213" s="42"/>
      <c r="H1213" s="42"/>
      <c r="I1213" s="229"/>
      <c r="J1213" s="42"/>
      <c r="K1213" s="42"/>
      <c r="L1213" s="46"/>
      <c r="M1213" s="230"/>
      <c r="N1213" s="231"/>
      <c r="O1213" s="86"/>
      <c r="P1213" s="86"/>
      <c r="Q1213" s="86"/>
      <c r="R1213" s="86"/>
      <c r="S1213" s="86"/>
      <c r="T1213" s="87"/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T1213" s="19" t="s">
        <v>187</v>
      </c>
      <c r="AU1213" s="19" t="s">
        <v>81</v>
      </c>
    </row>
    <row r="1214" s="13" customFormat="1">
      <c r="A1214" s="13"/>
      <c r="B1214" s="232"/>
      <c r="C1214" s="233"/>
      <c r="D1214" s="234" t="s">
        <v>189</v>
      </c>
      <c r="E1214" s="235" t="s">
        <v>19</v>
      </c>
      <c r="F1214" s="236" t="s">
        <v>2057</v>
      </c>
      <c r="G1214" s="233"/>
      <c r="H1214" s="237">
        <v>1</v>
      </c>
      <c r="I1214" s="238"/>
      <c r="J1214" s="233"/>
      <c r="K1214" s="233"/>
      <c r="L1214" s="239"/>
      <c r="M1214" s="240"/>
      <c r="N1214" s="241"/>
      <c r="O1214" s="241"/>
      <c r="P1214" s="241"/>
      <c r="Q1214" s="241"/>
      <c r="R1214" s="241"/>
      <c r="S1214" s="241"/>
      <c r="T1214" s="242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3" t="s">
        <v>189</v>
      </c>
      <c r="AU1214" s="243" t="s">
        <v>81</v>
      </c>
      <c r="AV1214" s="13" t="s">
        <v>81</v>
      </c>
      <c r="AW1214" s="13" t="s">
        <v>33</v>
      </c>
      <c r="AX1214" s="13" t="s">
        <v>79</v>
      </c>
      <c r="AY1214" s="243" t="s">
        <v>178</v>
      </c>
    </row>
    <row r="1215" s="2" customFormat="1" ht="24.15" customHeight="1">
      <c r="A1215" s="40"/>
      <c r="B1215" s="41"/>
      <c r="C1215" s="265" t="s">
        <v>2058</v>
      </c>
      <c r="D1215" s="265" t="s">
        <v>430</v>
      </c>
      <c r="E1215" s="266" t="s">
        <v>2059</v>
      </c>
      <c r="F1215" s="267" t="s">
        <v>2060</v>
      </c>
      <c r="G1215" s="268" t="s">
        <v>1882</v>
      </c>
      <c r="H1215" s="269">
        <v>1</v>
      </c>
      <c r="I1215" s="270"/>
      <c r="J1215" s="271">
        <f>ROUND(I1215*H1215,2)</f>
        <v>0</v>
      </c>
      <c r="K1215" s="267" t="s">
        <v>19</v>
      </c>
      <c r="L1215" s="272"/>
      <c r="M1215" s="273" t="s">
        <v>19</v>
      </c>
      <c r="N1215" s="274" t="s">
        <v>42</v>
      </c>
      <c r="O1215" s="86"/>
      <c r="P1215" s="223">
        <f>O1215*H1215</f>
        <v>0</v>
      </c>
      <c r="Q1215" s="223">
        <v>0.044729999999999999</v>
      </c>
      <c r="R1215" s="223">
        <f>Q1215*H1215</f>
        <v>0.044729999999999999</v>
      </c>
      <c r="S1215" s="223">
        <v>0</v>
      </c>
      <c r="T1215" s="224">
        <f>S1215*H1215</f>
        <v>0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25" t="s">
        <v>367</v>
      </c>
      <c r="AT1215" s="225" t="s">
        <v>430</v>
      </c>
      <c r="AU1215" s="225" t="s">
        <v>81</v>
      </c>
      <c r="AY1215" s="19" t="s">
        <v>178</v>
      </c>
      <c r="BE1215" s="226">
        <f>IF(N1215="základní",J1215,0)</f>
        <v>0</v>
      </c>
      <c r="BF1215" s="226">
        <f>IF(N1215="snížená",J1215,0)</f>
        <v>0</v>
      </c>
      <c r="BG1215" s="226">
        <f>IF(N1215="zákl. přenesená",J1215,0)</f>
        <v>0</v>
      </c>
      <c r="BH1215" s="226">
        <f>IF(N1215="sníž. přenesená",J1215,0)</f>
        <v>0</v>
      </c>
      <c r="BI1215" s="226">
        <f>IF(N1215="nulová",J1215,0)</f>
        <v>0</v>
      </c>
      <c r="BJ1215" s="19" t="s">
        <v>79</v>
      </c>
      <c r="BK1215" s="226">
        <f>ROUND(I1215*H1215,2)</f>
        <v>0</v>
      </c>
      <c r="BL1215" s="19" t="s">
        <v>272</v>
      </c>
      <c r="BM1215" s="225" t="s">
        <v>2061</v>
      </c>
    </row>
    <row r="1216" s="13" customFormat="1">
      <c r="A1216" s="13"/>
      <c r="B1216" s="232"/>
      <c r="C1216" s="233"/>
      <c r="D1216" s="234" t="s">
        <v>189</v>
      </c>
      <c r="E1216" s="233"/>
      <c r="F1216" s="236" t="s">
        <v>2062</v>
      </c>
      <c r="G1216" s="233"/>
      <c r="H1216" s="237">
        <v>1</v>
      </c>
      <c r="I1216" s="238"/>
      <c r="J1216" s="233"/>
      <c r="K1216" s="233"/>
      <c r="L1216" s="239"/>
      <c r="M1216" s="240"/>
      <c r="N1216" s="241"/>
      <c r="O1216" s="241"/>
      <c r="P1216" s="241"/>
      <c r="Q1216" s="241"/>
      <c r="R1216" s="241"/>
      <c r="S1216" s="241"/>
      <c r="T1216" s="242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3" t="s">
        <v>189</v>
      </c>
      <c r="AU1216" s="243" t="s">
        <v>81</v>
      </c>
      <c r="AV1216" s="13" t="s">
        <v>81</v>
      </c>
      <c r="AW1216" s="13" t="s">
        <v>4</v>
      </c>
      <c r="AX1216" s="13" t="s">
        <v>79</v>
      </c>
      <c r="AY1216" s="243" t="s">
        <v>178</v>
      </c>
    </row>
    <row r="1217" s="2" customFormat="1" ht="16.5" customHeight="1">
      <c r="A1217" s="40"/>
      <c r="B1217" s="41"/>
      <c r="C1217" s="214" t="s">
        <v>2063</v>
      </c>
      <c r="D1217" s="214" t="s">
        <v>180</v>
      </c>
      <c r="E1217" s="215" t="s">
        <v>2064</v>
      </c>
      <c r="F1217" s="216" t="s">
        <v>2065</v>
      </c>
      <c r="G1217" s="217" t="s">
        <v>532</v>
      </c>
      <c r="H1217" s="218">
        <v>7</v>
      </c>
      <c r="I1217" s="219"/>
      <c r="J1217" s="220">
        <f>ROUND(I1217*H1217,2)</f>
        <v>0</v>
      </c>
      <c r="K1217" s="216" t="s">
        <v>184</v>
      </c>
      <c r="L1217" s="46"/>
      <c r="M1217" s="221" t="s">
        <v>19</v>
      </c>
      <c r="N1217" s="222" t="s">
        <v>42</v>
      </c>
      <c r="O1217" s="86"/>
      <c r="P1217" s="223">
        <f>O1217*H1217</f>
        <v>0</v>
      </c>
      <c r="Q1217" s="223">
        <v>0</v>
      </c>
      <c r="R1217" s="223">
        <f>Q1217*H1217</f>
        <v>0</v>
      </c>
      <c r="S1217" s="223">
        <v>0</v>
      </c>
      <c r="T1217" s="224">
        <f>S1217*H1217</f>
        <v>0</v>
      </c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R1217" s="225" t="s">
        <v>272</v>
      </c>
      <c r="AT1217" s="225" t="s">
        <v>180</v>
      </c>
      <c r="AU1217" s="225" t="s">
        <v>81</v>
      </c>
      <c r="AY1217" s="19" t="s">
        <v>178</v>
      </c>
      <c r="BE1217" s="226">
        <f>IF(N1217="základní",J1217,0)</f>
        <v>0</v>
      </c>
      <c r="BF1217" s="226">
        <f>IF(N1217="snížená",J1217,0)</f>
        <v>0</v>
      </c>
      <c r="BG1217" s="226">
        <f>IF(N1217="zákl. přenesená",J1217,0)</f>
        <v>0</v>
      </c>
      <c r="BH1217" s="226">
        <f>IF(N1217="sníž. přenesená",J1217,0)</f>
        <v>0</v>
      </c>
      <c r="BI1217" s="226">
        <f>IF(N1217="nulová",J1217,0)</f>
        <v>0</v>
      </c>
      <c r="BJ1217" s="19" t="s">
        <v>79</v>
      </c>
      <c r="BK1217" s="226">
        <f>ROUND(I1217*H1217,2)</f>
        <v>0</v>
      </c>
      <c r="BL1217" s="19" t="s">
        <v>272</v>
      </c>
      <c r="BM1217" s="225" t="s">
        <v>2066</v>
      </c>
    </row>
    <row r="1218" s="2" customFormat="1">
      <c r="A1218" s="40"/>
      <c r="B1218" s="41"/>
      <c r="C1218" s="42"/>
      <c r="D1218" s="227" t="s">
        <v>187</v>
      </c>
      <c r="E1218" s="42"/>
      <c r="F1218" s="228" t="s">
        <v>2067</v>
      </c>
      <c r="G1218" s="42"/>
      <c r="H1218" s="42"/>
      <c r="I1218" s="229"/>
      <c r="J1218" s="42"/>
      <c r="K1218" s="42"/>
      <c r="L1218" s="46"/>
      <c r="M1218" s="230"/>
      <c r="N1218" s="231"/>
      <c r="O1218" s="86"/>
      <c r="P1218" s="86"/>
      <c r="Q1218" s="86"/>
      <c r="R1218" s="86"/>
      <c r="S1218" s="86"/>
      <c r="T1218" s="87"/>
      <c r="U1218" s="40"/>
      <c r="V1218" s="40"/>
      <c r="W1218" s="40"/>
      <c r="X1218" s="40"/>
      <c r="Y1218" s="40"/>
      <c r="Z1218" s="40"/>
      <c r="AA1218" s="40"/>
      <c r="AB1218" s="40"/>
      <c r="AC1218" s="40"/>
      <c r="AD1218" s="40"/>
      <c r="AE1218" s="40"/>
      <c r="AT1218" s="19" t="s">
        <v>187</v>
      </c>
      <c r="AU1218" s="19" t="s">
        <v>81</v>
      </c>
    </row>
    <row r="1219" s="13" customFormat="1">
      <c r="A1219" s="13"/>
      <c r="B1219" s="232"/>
      <c r="C1219" s="233"/>
      <c r="D1219" s="234" t="s">
        <v>189</v>
      </c>
      <c r="E1219" s="235" t="s">
        <v>19</v>
      </c>
      <c r="F1219" s="236" t="s">
        <v>2068</v>
      </c>
      <c r="G1219" s="233"/>
      <c r="H1219" s="237">
        <v>5</v>
      </c>
      <c r="I1219" s="238"/>
      <c r="J1219" s="233"/>
      <c r="K1219" s="233"/>
      <c r="L1219" s="239"/>
      <c r="M1219" s="240"/>
      <c r="N1219" s="241"/>
      <c r="O1219" s="241"/>
      <c r="P1219" s="241"/>
      <c r="Q1219" s="241"/>
      <c r="R1219" s="241"/>
      <c r="S1219" s="241"/>
      <c r="T1219" s="242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3" t="s">
        <v>189</v>
      </c>
      <c r="AU1219" s="243" t="s">
        <v>81</v>
      </c>
      <c r="AV1219" s="13" t="s">
        <v>81</v>
      </c>
      <c r="AW1219" s="13" t="s">
        <v>33</v>
      </c>
      <c r="AX1219" s="13" t="s">
        <v>71</v>
      </c>
      <c r="AY1219" s="243" t="s">
        <v>178</v>
      </c>
    </row>
    <row r="1220" s="13" customFormat="1">
      <c r="A1220" s="13"/>
      <c r="B1220" s="232"/>
      <c r="C1220" s="233"/>
      <c r="D1220" s="234" t="s">
        <v>189</v>
      </c>
      <c r="E1220" s="235" t="s">
        <v>19</v>
      </c>
      <c r="F1220" s="236" t="s">
        <v>2069</v>
      </c>
      <c r="G1220" s="233"/>
      <c r="H1220" s="237">
        <v>1</v>
      </c>
      <c r="I1220" s="238"/>
      <c r="J1220" s="233"/>
      <c r="K1220" s="233"/>
      <c r="L1220" s="239"/>
      <c r="M1220" s="240"/>
      <c r="N1220" s="241"/>
      <c r="O1220" s="241"/>
      <c r="P1220" s="241"/>
      <c r="Q1220" s="241"/>
      <c r="R1220" s="241"/>
      <c r="S1220" s="241"/>
      <c r="T1220" s="24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3" t="s">
        <v>189</v>
      </c>
      <c r="AU1220" s="243" t="s">
        <v>81</v>
      </c>
      <c r="AV1220" s="13" t="s">
        <v>81</v>
      </c>
      <c r="AW1220" s="13" t="s">
        <v>33</v>
      </c>
      <c r="AX1220" s="13" t="s">
        <v>71</v>
      </c>
      <c r="AY1220" s="243" t="s">
        <v>178</v>
      </c>
    </row>
    <row r="1221" s="13" customFormat="1">
      <c r="A1221" s="13"/>
      <c r="B1221" s="232"/>
      <c r="C1221" s="233"/>
      <c r="D1221" s="234" t="s">
        <v>189</v>
      </c>
      <c r="E1221" s="235" t="s">
        <v>19</v>
      </c>
      <c r="F1221" s="236" t="s">
        <v>1982</v>
      </c>
      <c r="G1221" s="233"/>
      <c r="H1221" s="237">
        <v>1</v>
      </c>
      <c r="I1221" s="238"/>
      <c r="J1221" s="233"/>
      <c r="K1221" s="233"/>
      <c r="L1221" s="239"/>
      <c r="M1221" s="240"/>
      <c r="N1221" s="241"/>
      <c r="O1221" s="241"/>
      <c r="P1221" s="241"/>
      <c r="Q1221" s="241"/>
      <c r="R1221" s="241"/>
      <c r="S1221" s="241"/>
      <c r="T1221" s="242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3" t="s">
        <v>189</v>
      </c>
      <c r="AU1221" s="243" t="s">
        <v>81</v>
      </c>
      <c r="AV1221" s="13" t="s">
        <v>81</v>
      </c>
      <c r="AW1221" s="13" t="s">
        <v>33</v>
      </c>
      <c r="AX1221" s="13" t="s">
        <v>71</v>
      </c>
      <c r="AY1221" s="243" t="s">
        <v>178</v>
      </c>
    </row>
    <row r="1222" s="14" customFormat="1">
      <c r="A1222" s="14"/>
      <c r="B1222" s="244"/>
      <c r="C1222" s="245"/>
      <c r="D1222" s="234" t="s">
        <v>189</v>
      </c>
      <c r="E1222" s="246" t="s">
        <v>19</v>
      </c>
      <c r="F1222" s="247" t="s">
        <v>214</v>
      </c>
      <c r="G1222" s="245"/>
      <c r="H1222" s="248">
        <v>7</v>
      </c>
      <c r="I1222" s="249"/>
      <c r="J1222" s="245"/>
      <c r="K1222" s="245"/>
      <c r="L1222" s="250"/>
      <c r="M1222" s="251"/>
      <c r="N1222" s="252"/>
      <c r="O1222" s="252"/>
      <c r="P1222" s="252"/>
      <c r="Q1222" s="252"/>
      <c r="R1222" s="252"/>
      <c r="S1222" s="252"/>
      <c r="T1222" s="253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4" t="s">
        <v>189</v>
      </c>
      <c r="AU1222" s="254" t="s">
        <v>81</v>
      </c>
      <c r="AV1222" s="14" t="s">
        <v>185</v>
      </c>
      <c r="AW1222" s="14" t="s">
        <v>33</v>
      </c>
      <c r="AX1222" s="14" t="s">
        <v>79</v>
      </c>
      <c r="AY1222" s="254" t="s">
        <v>178</v>
      </c>
    </row>
    <row r="1223" s="2" customFormat="1" ht="16.5" customHeight="1">
      <c r="A1223" s="40"/>
      <c r="B1223" s="41"/>
      <c r="C1223" s="265" t="s">
        <v>2070</v>
      </c>
      <c r="D1223" s="265" t="s">
        <v>430</v>
      </c>
      <c r="E1223" s="266" t="s">
        <v>2071</v>
      </c>
      <c r="F1223" s="267" t="s">
        <v>2072</v>
      </c>
      <c r="G1223" s="268" t="s">
        <v>532</v>
      </c>
      <c r="H1223" s="269">
        <v>5</v>
      </c>
      <c r="I1223" s="270"/>
      <c r="J1223" s="271">
        <f>ROUND(I1223*H1223,2)</f>
        <v>0</v>
      </c>
      <c r="K1223" s="267" t="s">
        <v>184</v>
      </c>
      <c r="L1223" s="272"/>
      <c r="M1223" s="273" t="s">
        <v>19</v>
      </c>
      <c r="N1223" s="274" t="s">
        <v>42</v>
      </c>
      <c r="O1223" s="86"/>
      <c r="P1223" s="223">
        <f>O1223*H1223</f>
        <v>0</v>
      </c>
      <c r="Q1223" s="223">
        <v>0.00069999999999999999</v>
      </c>
      <c r="R1223" s="223">
        <f>Q1223*H1223</f>
        <v>0.0035000000000000001</v>
      </c>
      <c r="S1223" s="223">
        <v>0</v>
      </c>
      <c r="T1223" s="224">
        <f>S1223*H1223</f>
        <v>0</v>
      </c>
      <c r="U1223" s="40"/>
      <c r="V1223" s="40"/>
      <c r="W1223" s="40"/>
      <c r="X1223" s="40"/>
      <c r="Y1223" s="40"/>
      <c r="Z1223" s="40"/>
      <c r="AA1223" s="40"/>
      <c r="AB1223" s="40"/>
      <c r="AC1223" s="40"/>
      <c r="AD1223" s="40"/>
      <c r="AE1223" s="40"/>
      <c r="AR1223" s="225" t="s">
        <v>367</v>
      </c>
      <c r="AT1223" s="225" t="s">
        <v>430</v>
      </c>
      <c r="AU1223" s="225" t="s">
        <v>81</v>
      </c>
      <c r="AY1223" s="19" t="s">
        <v>178</v>
      </c>
      <c r="BE1223" s="226">
        <f>IF(N1223="základní",J1223,0)</f>
        <v>0</v>
      </c>
      <c r="BF1223" s="226">
        <f>IF(N1223="snížená",J1223,0)</f>
        <v>0</v>
      </c>
      <c r="BG1223" s="226">
        <f>IF(N1223="zákl. přenesená",J1223,0)</f>
        <v>0</v>
      </c>
      <c r="BH1223" s="226">
        <f>IF(N1223="sníž. přenesená",J1223,0)</f>
        <v>0</v>
      </c>
      <c r="BI1223" s="226">
        <f>IF(N1223="nulová",J1223,0)</f>
        <v>0</v>
      </c>
      <c r="BJ1223" s="19" t="s">
        <v>79</v>
      </c>
      <c r="BK1223" s="226">
        <f>ROUND(I1223*H1223,2)</f>
        <v>0</v>
      </c>
      <c r="BL1223" s="19" t="s">
        <v>272</v>
      </c>
      <c r="BM1223" s="225" t="s">
        <v>2073</v>
      </c>
    </row>
    <row r="1224" s="13" customFormat="1">
      <c r="A1224" s="13"/>
      <c r="B1224" s="232"/>
      <c r="C1224" s="233"/>
      <c r="D1224" s="234" t="s">
        <v>189</v>
      </c>
      <c r="E1224" s="235" t="s">
        <v>19</v>
      </c>
      <c r="F1224" s="236" t="s">
        <v>2068</v>
      </c>
      <c r="G1224" s="233"/>
      <c r="H1224" s="237">
        <v>5</v>
      </c>
      <c r="I1224" s="238"/>
      <c r="J1224" s="233"/>
      <c r="K1224" s="233"/>
      <c r="L1224" s="239"/>
      <c r="M1224" s="240"/>
      <c r="N1224" s="241"/>
      <c r="O1224" s="241"/>
      <c r="P1224" s="241"/>
      <c r="Q1224" s="241"/>
      <c r="R1224" s="241"/>
      <c r="S1224" s="241"/>
      <c r="T1224" s="242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3" t="s">
        <v>189</v>
      </c>
      <c r="AU1224" s="243" t="s">
        <v>81</v>
      </c>
      <c r="AV1224" s="13" t="s">
        <v>81</v>
      </c>
      <c r="AW1224" s="13" t="s">
        <v>33</v>
      </c>
      <c r="AX1224" s="13" t="s">
        <v>79</v>
      </c>
      <c r="AY1224" s="243" t="s">
        <v>178</v>
      </c>
    </row>
    <row r="1225" s="2" customFormat="1" ht="16.5" customHeight="1">
      <c r="A1225" s="40"/>
      <c r="B1225" s="41"/>
      <c r="C1225" s="265" t="s">
        <v>2074</v>
      </c>
      <c r="D1225" s="265" t="s">
        <v>430</v>
      </c>
      <c r="E1225" s="266" t="s">
        <v>2075</v>
      </c>
      <c r="F1225" s="267" t="s">
        <v>2076</v>
      </c>
      <c r="G1225" s="268" t="s">
        <v>532</v>
      </c>
      <c r="H1225" s="269">
        <v>2</v>
      </c>
      <c r="I1225" s="270"/>
      <c r="J1225" s="271">
        <f>ROUND(I1225*H1225,2)</f>
        <v>0</v>
      </c>
      <c r="K1225" s="267" t="s">
        <v>184</v>
      </c>
      <c r="L1225" s="272"/>
      <c r="M1225" s="273" t="s">
        <v>19</v>
      </c>
      <c r="N1225" s="274" t="s">
        <v>42</v>
      </c>
      <c r="O1225" s="86"/>
      <c r="P1225" s="223">
        <f>O1225*H1225</f>
        <v>0</v>
      </c>
      <c r="Q1225" s="223">
        <v>0.00059999999999999995</v>
      </c>
      <c r="R1225" s="223">
        <f>Q1225*H1225</f>
        <v>0.0011999999999999999</v>
      </c>
      <c r="S1225" s="223">
        <v>0</v>
      </c>
      <c r="T1225" s="224">
        <f>S1225*H1225</f>
        <v>0</v>
      </c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R1225" s="225" t="s">
        <v>367</v>
      </c>
      <c r="AT1225" s="225" t="s">
        <v>430</v>
      </c>
      <c r="AU1225" s="225" t="s">
        <v>81</v>
      </c>
      <c r="AY1225" s="19" t="s">
        <v>178</v>
      </c>
      <c r="BE1225" s="226">
        <f>IF(N1225="základní",J1225,0)</f>
        <v>0</v>
      </c>
      <c r="BF1225" s="226">
        <f>IF(N1225="snížená",J1225,0)</f>
        <v>0</v>
      </c>
      <c r="BG1225" s="226">
        <f>IF(N1225="zákl. přenesená",J1225,0)</f>
        <v>0</v>
      </c>
      <c r="BH1225" s="226">
        <f>IF(N1225="sníž. přenesená",J1225,0)</f>
        <v>0</v>
      </c>
      <c r="BI1225" s="226">
        <f>IF(N1225="nulová",J1225,0)</f>
        <v>0</v>
      </c>
      <c r="BJ1225" s="19" t="s">
        <v>79</v>
      </c>
      <c r="BK1225" s="226">
        <f>ROUND(I1225*H1225,2)</f>
        <v>0</v>
      </c>
      <c r="BL1225" s="19" t="s">
        <v>272</v>
      </c>
      <c r="BM1225" s="225" t="s">
        <v>2077</v>
      </c>
    </row>
    <row r="1226" s="13" customFormat="1">
      <c r="A1226" s="13"/>
      <c r="B1226" s="232"/>
      <c r="C1226" s="233"/>
      <c r="D1226" s="234" t="s">
        <v>189</v>
      </c>
      <c r="E1226" s="235" t="s">
        <v>19</v>
      </c>
      <c r="F1226" s="236" t="s">
        <v>2069</v>
      </c>
      <c r="G1226" s="233"/>
      <c r="H1226" s="237">
        <v>1</v>
      </c>
      <c r="I1226" s="238"/>
      <c r="J1226" s="233"/>
      <c r="K1226" s="233"/>
      <c r="L1226" s="239"/>
      <c r="M1226" s="240"/>
      <c r="N1226" s="241"/>
      <c r="O1226" s="241"/>
      <c r="P1226" s="241"/>
      <c r="Q1226" s="241"/>
      <c r="R1226" s="241"/>
      <c r="S1226" s="241"/>
      <c r="T1226" s="242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3" t="s">
        <v>189</v>
      </c>
      <c r="AU1226" s="243" t="s">
        <v>81</v>
      </c>
      <c r="AV1226" s="13" t="s">
        <v>81</v>
      </c>
      <c r="AW1226" s="13" t="s">
        <v>33</v>
      </c>
      <c r="AX1226" s="13" t="s">
        <v>71</v>
      </c>
      <c r="AY1226" s="243" t="s">
        <v>178</v>
      </c>
    </row>
    <row r="1227" s="13" customFormat="1">
      <c r="A1227" s="13"/>
      <c r="B1227" s="232"/>
      <c r="C1227" s="233"/>
      <c r="D1227" s="234" t="s">
        <v>189</v>
      </c>
      <c r="E1227" s="235" t="s">
        <v>19</v>
      </c>
      <c r="F1227" s="236" t="s">
        <v>1982</v>
      </c>
      <c r="G1227" s="233"/>
      <c r="H1227" s="237">
        <v>1</v>
      </c>
      <c r="I1227" s="238"/>
      <c r="J1227" s="233"/>
      <c r="K1227" s="233"/>
      <c r="L1227" s="239"/>
      <c r="M1227" s="240"/>
      <c r="N1227" s="241"/>
      <c r="O1227" s="241"/>
      <c r="P1227" s="241"/>
      <c r="Q1227" s="241"/>
      <c r="R1227" s="241"/>
      <c r="S1227" s="241"/>
      <c r="T1227" s="242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3" t="s">
        <v>189</v>
      </c>
      <c r="AU1227" s="243" t="s">
        <v>81</v>
      </c>
      <c r="AV1227" s="13" t="s">
        <v>81</v>
      </c>
      <c r="AW1227" s="13" t="s">
        <v>33</v>
      </c>
      <c r="AX1227" s="13" t="s">
        <v>71</v>
      </c>
      <c r="AY1227" s="243" t="s">
        <v>178</v>
      </c>
    </row>
    <row r="1228" s="14" customFormat="1">
      <c r="A1228" s="14"/>
      <c r="B1228" s="244"/>
      <c r="C1228" s="245"/>
      <c r="D1228" s="234" t="s">
        <v>189</v>
      </c>
      <c r="E1228" s="246" t="s">
        <v>19</v>
      </c>
      <c r="F1228" s="247" t="s">
        <v>214</v>
      </c>
      <c r="G1228" s="245"/>
      <c r="H1228" s="248">
        <v>2</v>
      </c>
      <c r="I1228" s="249"/>
      <c r="J1228" s="245"/>
      <c r="K1228" s="245"/>
      <c r="L1228" s="250"/>
      <c r="M1228" s="251"/>
      <c r="N1228" s="252"/>
      <c r="O1228" s="252"/>
      <c r="P1228" s="252"/>
      <c r="Q1228" s="252"/>
      <c r="R1228" s="252"/>
      <c r="S1228" s="252"/>
      <c r="T1228" s="253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4" t="s">
        <v>189</v>
      </c>
      <c r="AU1228" s="254" t="s">
        <v>81</v>
      </c>
      <c r="AV1228" s="14" t="s">
        <v>185</v>
      </c>
      <c r="AW1228" s="14" t="s">
        <v>33</v>
      </c>
      <c r="AX1228" s="14" t="s">
        <v>79</v>
      </c>
      <c r="AY1228" s="254" t="s">
        <v>178</v>
      </c>
    </row>
    <row r="1229" s="2" customFormat="1" ht="16.5" customHeight="1">
      <c r="A1229" s="40"/>
      <c r="B1229" s="41"/>
      <c r="C1229" s="214" t="s">
        <v>2078</v>
      </c>
      <c r="D1229" s="214" t="s">
        <v>180</v>
      </c>
      <c r="E1229" s="215" t="s">
        <v>2079</v>
      </c>
      <c r="F1229" s="216" t="s">
        <v>2080</v>
      </c>
      <c r="G1229" s="217" t="s">
        <v>532</v>
      </c>
      <c r="H1229" s="218">
        <v>4</v>
      </c>
      <c r="I1229" s="219"/>
      <c r="J1229" s="220">
        <f>ROUND(I1229*H1229,2)</f>
        <v>0</v>
      </c>
      <c r="K1229" s="216" t="s">
        <v>184</v>
      </c>
      <c r="L1229" s="46"/>
      <c r="M1229" s="221" t="s">
        <v>19</v>
      </c>
      <c r="N1229" s="222" t="s">
        <v>42</v>
      </c>
      <c r="O1229" s="86"/>
      <c r="P1229" s="223">
        <f>O1229*H1229</f>
        <v>0</v>
      </c>
      <c r="Q1229" s="223">
        <v>0</v>
      </c>
      <c r="R1229" s="223">
        <f>Q1229*H1229</f>
        <v>0</v>
      </c>
      <c r="S1229" s="223">
        <v>0</v>
      </c>
      <c r="T1229" s="224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25" t="s">
        <v>272</v>
      </c>
      <c r="AT1229" s="225" t="s">
        <v>180</v>
      </c>
      <c r="AU1229" s="225" t="s">
        <v>81</v>
      </c>
      <c r="AY1229" s="19" t="s">
        <v>178</v>
      </c>
      <c r="BE1229" s="226">
        <f>IF(N1229="základní",J1229,0)</f>
        <v>0</v>
      </c>
      <c r="BF1229" s="226">
        <f>IF(N1229="snížená",J1229,0)</f>
        <v>0</v>
      </c>
      <c r="BG1229" s="226">
        <f>IF(N1229="zákl. přenesená",J1229,0)</f>
        <v>0</v>
      </c>
      <c r="BH1229" s="226">
        <f>IF(N1229="sníž. přenesená",J1229,0)</f>
        <v>0</v>
      </c>
      <c r="BI1229" s="226">
        <f>IF(N1229="nulová",J1229,0)</f>
        <v>0</v>
      </c>
      <c r="BJ1229" s="19" t="s">
        <v>79</v>
      </c>
      <c r="BK1229" s="226">
        <f>ROUND(I1229*H1229,2)</f>
        <v>0</v>
      </c>
      <c r="BL1229" s="19" t="s">
        <v>272</v>
      </c>
      <c r="BM1229" s="225" t="s">
        <v>2081</v>
      </c>
    </row>
    <row r="1230" s="2" customFormat="1">
      <c r="A1230" s="40"/>
      <c r="B1230" s="41"/>
      <c r="C1230" s="42"/>
      <c r="D1230" s="227" t="s">
        <v>187</v>
      </c>
      <c r="E1230" s="42"/>
      <c r="F1230" s="228" t="s">
        <v>2082</v>
      </c>
      <c r="G1230" s="42"/>
      <c r="H1230" s="42"/>
      <c r="I1230" s="229"/>
      <c r="J1230" s="42"/>
      <c r="K1230" s="42"/>
      <c r="L1230" s="46"/>
      <c r="M1230" s="230"/>
      <c r="N1230" s="231"/>
      <c r="O1230" s="86"/>
      <c r="P1230" s="86"/>
      <c r="Q1230" s="86"/>
      <c r="R1230" s="86"/>
      <c r="S1230" s="86"/>
      <c r="T1230" s="87"/>
      <c r="U1230" s="40"/>
      <c r="V1230" s="40"/>
      <c r="W1230" s="40"/>
      <c r="X1230" s="40"/>
      <c r="Y1230" s="40"/>
      <c r="Z1230" s="40"/>
      <c r="AA1230" s="40"/>
      <c r="AB1230" s="40"/>
      <c r="AC1230" s="40"/>
      <c r="AD1230" s="40"/>
      <c r="AE1230" s="40"/>
      <c r="AT1230" s="19" t="s">
        <v>187</v>
      </c>
      <c r="AU1230" s="19" t="s">
        <v>81</v>
      </c>
    </row>
    <row r="1231" s="2" customFormat="1" ht="16.5" customHeight="1">
      <c r="A1231" s="40"/>
      <c r="B1231" s="41"/>
      <c r="C1231" s="265" t="s">
        <v>2083</v>
      </c>
      <c r="D1231" s="265" t="s">
        <v>430</v>
      </c>
      <c r="E1231" s="266" t="s">
        <v>2084</v>
      </c>
      <c r="F1231" s="267" t="s">
        <v>2085</v>
      </c>
      <c r="G1231" s="268" t="s">
        <v>532</v>
      </c>
      <c r="H1231" s="269">
        <v>4</v>
      </c>
      <c r="I1231" s="270"/>
      <c r="J1231" s="271">
        <f>ROUND(I1231*H1231,2)</f>
        <v>0</v>
      </c>
      <c r="K1231" s="267" t="s">
        <v>184</v>
      </c>
      <c r="L1231" s="272"/>
      <c r="M1231" s="273" t="s">
        <v>19</v>
      </c>
      <c r="N1231" s="274" t="s">
        <v>42</v>
      </c>
      <c r="O1231" s="86"/>
      <c r="P1231" s="223">
        <f>O1231*H1231</f>
        <v>0</v>
      </c>
      <c r="Q1231" s="223">
        <v>0.00014999999999999999</v>
      </c>
      <c r="R1231" s="223">
        <f>Q1231*H1231</f>
        <v>0.00059999999999999995</v>
      </c>
      <c r="S1231" s="223">
        <v>0</v>
      </c>
      <c r="T1231" s="224">
        <f>S1231*H1231</f>
        <v>0</v>
      </c>
      <c r="U1231" s="40"/>
      <c r="V1231" s="40"/>
      <c r="W1231" s="40"/>
      <c r="X1231" s="40"/>
      <c r="Y1231" s="40"/>
      <c r="Z1231" s="40"/>
      <c r="AA1231" s="40"/>
      <c r="AB1231" s="40"/>
      <c r="AC1231" s="40"/>
      <c r="AD1231" s="40"/>
      <c r="AE1231" s="40"/>
      <c r="AR1231" s="225" t="s">
        <v>367</v>
      </c>
      <c r="AT1231" s="225" t="s">
        <v>430</v>
      </c>
      <c r="AU1231" s="225" t="s">
        <v>81</v>
      </c>
      <c r="AY1231" s="19" t="s">
        <v>178</v>
      </c>
      <c r="BE1231" s="226">
        <f>IF(N1231="základní",J1231,0)</f>
        <v>0</v>
      </c>
      <c r="BF1231" s="226">
        <f>IF(N1231="snížená",J1231,0)</f>
        <v>0</v>
      </c>
      <c r="BG1231" s="226">
        <f>IF(N1231="zákl. přenesená",J1231,0)</f>
        <v>0</v>
      </c>
      <c r="BH1231" s="226">
        <f>IF(N1231="sníž. přenesená",J1231,0)</f>
        <v>0</v>
      </c>
      <c r="BI1231" s="226">
        <f>IF(N1231="nulová",J1231,0)</f>
        <v>0</v>
      </c>
      <c r="BJ1231" s="19" t="s">
        <v>79</v>
      </c>
      <c r="BK1231" s="226">
        <f>ROUND(I1231*H1231,2)</f>
        <v>0</v>
      </c>
      <c r="BL1231" s="19" t="s">
        <v>272</v>
      </c>
      <c r="BM1231" s="225" t="s">
        <v>2086</v>
      </c>
    </row>
    <row r="1232" s="2" customFormat="1" ht="16.5" customHeight="1">
      <c r="A1232" s="40"/>
      <c r="B1232" s="41"/>
      <c r="C1232" s="214" t="s">
        <v>2087</v>
      </c>
      <c r="D1232" s="214" t="s">
        <v>180</v>
      </c>
      <c r="E1232" s="215" t="s">
        <v>2088</v>
      </c>
      <c r="F1232" s="216" t="s">
        <v>2089</v>
      </c>
      <c r="G1232" s="217" t="s">
        <v>532</v>
      </c>
      <c r="H1232" s="218">
        <v>4</v>
      </c>
      <c r="I1232" s="219"/>
      <c r="J1232" s="220">
        <f>ROUND(I1232*H1232,2)</f>
        <v>0</v>
      </c>
      <c r="K1232" s="216" t="s">
        <v>184</v>
      </c>
      <c r="L1232" s="46"/>
      <c r="M1232" s="221" t="s">
        <v>19</v>
      </c>
      <c r="N1232" s="222" t="s">
        <v>42</v>
      </c>
      <c r="O1232" s="86"/>
      <c r="P1232" s="223">
        <f>O1232*H1232</f>
        <v>0</v>
      </c>
      <c r="Q1232" s="223">
        <v>0</v>
      </c>
      <c r="R1232" s="223">
        <f>Q1232*H1232</f>
        <v>0</v>
      </c>
      <c r="S1232" s="223">
        <v>0</v>
      </c>
      <c r="T1232" s="224">
        <f>S1232*H1232</f>
        <v>0</v>
      </c>
      <c r="U1232" s="40"/>
      <c r="V1232" s="40"/>
      <c r="W1232" s="40"/>
      <c r="X1232" s="40"/>
      <c r="Y1232" s="40"/>
      <c r="Z1232" s="40"/>
      <c r="AA1232" s="40"/>
      <c r="AB1232" s="40"/>
      <c r="AC1232" s="40"/>
      <c r="AD1232" s="40"/>
      <c r="AE1232" s="40"/>
      <c r="AR1232" s="225" t="s">
        <v>272</v>
      </c>
      <c r="AT1232" s="225" t="s">
        <v>180</v>
      </c>
      <c r="AU1232" s="225" t="s">
        <v>81</v>
      </c>
      <c r="AY1232" s="19" t="s">
        <v>178</v>
      </c>
      <c r="BE1232" s="226">
        <f>IF(N1232="základní",J1232,0)</f>
        <v>0</v>
      </c>
      <c r="BF1232" s="226">
        <f>IF(N1232="snížená",J1232,0)</f>
        <v>0</v>
      </c>
      <c r="BG1232" s="226">
        <f>IF(N1232="zákl. přenesená",J1232,0)</f>
        <v>0</v>
      </c>
      <c r="BH1232" s="226">
        <f>IF(N1232="sníž. přenesená",J1232,0)</f>
        <v>0</v>
      </c>
      <c r="BI1232" s="226">
        <f>IF(N1232="nulová",J1232,0)</f>
        <v>0</v>
      </c>
      <c r="BJ1232" s="19" t="s">
        <v>79</v>
      </c>
      <c r="BK1232" s="226">
        <f>ROUND(I1232*H1232,2)</f>
        <v>0</v>
      </c>
      <c r="BL1232" s="19" t="s">
        <v>272</v>
      </c>
      <c r="BM1232" s="225" t="s">
        <v>2090</v>
      </c>
    </row>
    <row r="1233" s="2" customFormat="1">
      <c r="A1233" s="40"/>
      <c r="B1233" s="41"/>
      <c r="C1233" s="42"/>
      <c r="D1233" s="227" t="s">
        <v>187</v>
      </c>
      <c r="E1233" s="42"/>
      <c r="F1233" s="228" t="s">
        <v>2091</v>
      </c>
      <c r="G1233" s="42"/>
      <c r="H1233" s="42"/>
      <c r="I1233" s="229"/>
      <c r="J1233" s="42"/>
      <c r="K1233" s="42"/>
      <c r="L1233" s="46"/>
      <c r="M1233" s="230"/>
      <c r="N1233" s="231"/>
      <c r="O1233" s="86"/>
      <c r="P1233" s="86"/>
      <c r="Q1233" s="86"/>
      <c r="R1233" s="86"/>
      <c r="S1233" s="86"/>
      <c r="T1233" s="87"/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T1233" s="19" t="s">
        <v>187</v>
      </c>
      <c r="AU1233" s="19" t="s">
        <v>81</v>
      </c>
    </row>
    <row r="1234" s="2" customFormat="1" ht="16.5" customHeight="1">
      <c r="A1234" s="40"/>
      <c r="B1234" s="41"/>
      <c r="C1234" s="265" t="s">
        <v>2092</v>
      </c>
      <c r="D1234" s="265" t="s">
        <v>430</v>
      </c>
      <c r="E1234" s="266" t="s">
        <v>2093</v>
      </c>
      <c r="F1234" s="267" t="s">
        <v>2094</v>
      </c>
      <c r="G1234" s="268" t="s">
        <v>532</v>
      </c>
      <c r="H1234" s="269">
        <v>4</v>
      </c>
      <c r="I1234" s="270"/>
      <c r="J1234" s="271">
        <f>ROUND(I1234*H1234,2)</f>
        <v>0</v>
      </c>
      <c r="K1234" s="267" t="s">
        <v>184</v>
      </c>
      <c r="L1234" s="272"/>
      <c r="M1234" s="273" t="s">
        <v>19</v>
      </c>
      <c r="N1234" s="274" t="s">
        <v>42</v>
      </c>
      <c r="O1234" s="86"/>
      <c r="P1234" s="223">
        <f>O1234*H1234</f>
        <v>0</v>
      </c>
      <c r="Q1234" s="223">
        <v>0.0022000000000000001</v>
      </c>
      <c r="R1234" s="223">
        <f>Q1234*H1234</f>
        <v>0.0088000000000000005</v>
      </c>
      <c r="S1234" s="223">
        <v>0</v>
      </c>
      <c r="T1234" s="224">
        <f>S1234*H1234</f>
        <v>0</v>
      </c>
      <c r="U1234" s="40"/>
      <c r="V1234" s="40"/>
      <c r="W1234" s="40"/>
      <c r="X1234" s="40"/>
      <c r="Y1234" s="40"/>
      <c r="Z1234" s="40"/>
      <c r="AA1234" s="40"/>
      <c r="AB1234" s="40"/>
      <c r="AC1234" s="40"/>
      <c r="AD1234" s="40"/>
      <c r="AE1234" s="40"/>
      <c r="AR1234" s="225" t="s">
        <v>367</v>
      </c>
      <c r="AT1234" s="225" t="s">
        <v>430</v>
      </c>
      <c r="AU1234" s="225" t="s">
        <v>81</v>
      </c>
      <c r="AY1234" s="19" t="s">
        <v>178</v>
      </c>
      <c r="BE1234" s="226">
        <f>IF(N1234="základní",J1234,0)</f>
        <v>0</v>
      </c>
      <c r="BF1234" s="226">
        <f>IF(N1234="snížená",J1234,0)</f>
        <v>0</v>
      </c>
      <c r="BG1234" s="226">
        <f>IF(N1234="zákl. přenesená",J1234,0)</f>
        <v>0</v>
      </c>
      <c r="BH1234" s="226">
        <f>IF(N1234="sníž. přenesená",J1234,0)</f>
        <v>0</v>
      </c>
      <c r="BI1234" s="226">
        <f>IF(N1234="nulová",J1234,0)</f>
        <v>0</v>
      </c>
      <c r="BJ1234" s="19" t="s">
        <v>79</v>
      </c>
      <c r="BK1234" s="226">
        <f>ROUND(I1234*H1234,2)</f>
        <v>0</v>
      </c>
      <c r="BL1234" s="19" t="s">
        <v>272</v>
      </c>
      <c r="BM1234" s="225" t="s">
        <v>2095</v>
      </c>
    </row>
    <row r="1235" s="2" customFormat="1" ht="16.5" customHeight="1">
      <c r="A1235" s="40"/>
      <c r="B1235" s="41"/>
      <c r="C1235" s="214" t="s">
        <v>2096</v>
      </c>
      <c r="D1235" s="214" t="s">
        <v>180</v>
      </c>
      <c r="E1235" s="215" t="s">
        <v>2097</v>
      </c>
      <c r="F1235" s="216" t="s">
        <v>2098</v>
      </c>
      <c r="G1235" s="217" t="s">
        <v>532</v>
      </c>
      <c r="H1235" s="218">
        <v>1</v>
      </c>
      <c r="I1235" s="219"/>
      <c r="J1235" s="220">
        <f>ROUND(I1235*H1235,2)</f>
        <v>0</v>
      </c>
      <c r="K1235" s="216" t="s">
        <v>184</v>
      </c>
      <c r="L1235" s="46"/>
      <c r="M1235" s="221" t="s">
        <v>19</v>
      </c>
      <c r="N1235" s="222" t="s">
        <v>42</v>
      </c>
      <c r="O1235" s="86"/>
      <c r="P1235" s="223">
        <f>O1235*H1235</f>
        <v>0</v>
      </c>
      <c r="Q1235" s="223">
        <v>0</v>
      </c>
      <c r="R1235" s="223">
        <f>Q1235*H1235</f>
        <v>0</v>
      </c>
      <c r="S1235" s="223">
        <v>0</v>
      </c>
      <c r="T1235" s="224">
        <f>S1235*H1235</f>
        <v>0</v>
      </c>
      <c r="U1235" s="40"/>
      <c r="V1235" s="40"/>
      <c r="W1235" s="40"/>
      <c r="X1235" s="40"/>
      <c r="Y1235" s="40"/>
      <c r="Z1235" s="40"/>
      <c r="AA1235" s="40"/>
      <c r="AB1235" s="40"/>
      <c r="AC1235" s="40"/>
      <c r="AD1235" s="40"/>
      <c r="AE1235" s="40"/>
      <c r="AR1235" s="225" t="s">
        <v>272</v>
      </c>
      <c r="AT1235" s="225" t="s">
        <v>180</v>
      </c>
      <c r="AU1235" s="225" t="s">
        <v>81</v>
      </c>
      <c r="AY1235" s="19" t="s">
        <v>178</v>
      </c>
      <c r="BE1235" s="226">
        <f>IF(N1235="základní",J1235,0)</f>
        <v>0</v>
      </c>
      <c r="BF1235" s="226">
        <f>IF(N1235="snížená",J1235,0)</f>
        <v>0</v>
      </c>
      <c r="BG1235" s="226">
        <f>IF(N1235="zákl. přenesená",J1235,0)</f>
        <v>0</v>
      </c>
      <c r="BH1235" s="226">
        <f>IF(N1235="sníž. přenesená",J1235,0)</f>
        <v>0</v>
      </c>
      <c r="BI1235" s="226">
        <f>IF(N1235="nulová",J1235,0)</f>
        <v>0</v>
      </c>
      <c r="BJ1235" s="19" t="s">
        <v>79</v>
      </c>
      <c r="BK1235" s="226">
        <f>ROUND(I1235*H1235,2)</f>
        <v>0</v>
      </c>
      <c r="BL1235" s="19" t="s">
        <v>272</v>
      </c>
      <c r="BM1235" s="225" t="s">
        <v>2099</v>
      </c>
    </row>
    <row r="1236" s="2" customFormat="1">
      <c r="A1236" s="40"/>
      <c r="B1236" s="41"/>
      <c r="C1236" s="42"/>
      <c r="D1236" s="227" t="s">
        <v>187</v>
      </c>
      <c r="E1236" s="42"/>
      <c r="F1236" s="228" t="s">
        <v>2100</v>
      </c>
      <c r="G1236" s="42"/>
      <c r="H1236" s="42"/>
      <c r="I1236" s="229"/>
      <c r="J1236" s="42"/>
      <c r="K1236" s="42"/>
      <c r="L1236" s="46"/>
      <c r="M1236" s="230"/>
      <c r="N1236" s="231"/>
      <c r="O1236" s="86"/>
      <c r="P1236" s="86"/>
      <c r="Q1236" s="86"/>
      <c r="R1236" s="86"/>
      <c r="S1236" s="86"/>
      <c r="T1236" s="87"/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T1236" s="19" t="s">
        <v>187</v>
      </c>
      <c r="AU1236" s="19" t="s">
        <v>81</v>
      </c>
    </row>
    <row r="1237" s="2" customFormat="1" ht="16.5" customHeight="1">
      <c r="A1237" s="40"/>
      <c r="B1237" s="41"/>
      <c r="C1237" s="265" t="s">
        <v>2101</v>
      </c>
      <c r="D1237" s="265" t="s">
        <v>430</v>
      </c>
      <c r="E1237" s="266" t="s">
        <v>2102</v>
      </c>
      <c r="F1237" s="267" t="s">
        <v>2103</v>
      </c>
      <c r="G1237" s="268" t="s">
        <v>532</v>
      </c>
      <c r="H1237" s="269">
        <v>1</v>
      </c>
      <c r="I1237" s="270"/>
      <c r="J1237" s="271">
        <f>ROUND(I1237*H1237,2)</f>
        <v>0</v>
      </c>
      <c r="K1237" s="267" t="s">
        <v>184</v>
      </c>
      <c r="L1237" s="272"/>
      <c r="M1237" s="273" t="s">
        <v>19</v>
      </c>
      <c r="N1237" s="274" t="s">
        <v>42</v>
      </c>
      <c r="O1237" s="86"/>
      <c r="P1237" s="223">
        <f>O1237*H1237</f>
        <v>0</v>
      </c>
      <c r="Q1237" s="223">
        <v>5.0000000000000002E-05</v>
      </c>
      <c r="R1237" s="223">
        <f>Q1237*H1237</f>
        <v>5.0000000000000002E-05</v>
      </c>
      <c r="S1237" s="223">
        <v>0</v>
      </c>
      <c r="T1237" s="224">
        <f>S1237*H1237</f>
        <v>0</v>
      </c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R1237" s="225" t="s">
        <v>367</v>
      </c>
      <c r="AT1237" s="225" t="s">
        <v>430</v>
      </c>
      <c r="AU1237" s="225" t="s">
        <v>81</v>
      </c>
      <c r="AY1237" s="19" t="s">
        <v>178</v>
      </c>
      <c r="BE1237" s="226">
        <f>IF(N1237="základní",J1237,0)</f>
        <v>0</v>
      </c>
      <c r="BF1237" s="226">
        <f>IF(N1237="snížená",J1237,0)</f>
        <v>0</v>
      </c>
      <c r="BG1237" s="226">
        <f>IF(N1237="zákl. přenesená",J1237,0)</f>
        <v>0</v>
      </c>
      <c r="BH1237" s="226">
        <f>IF(N1237="sníž. přenesená",J1237,0)</f>
        <v>0</v>
      </c>
      <c r="BI1237" s="226">
        <f>IF(N1237="nulová",J1237,0)</f>
        <v>0</v>
      </c>
      <c r="BJ1237" s="19" t="s">
        <v>79</v>
      </c>
      <c r="BK1237" s="226">
        <f>ROUND(I1237*H1237,2)</f>
        <v>0</v>
      </c>
      <c r="BL1237" s="19" t="s">
        <v>272</v>
      </c>
      <c r="BM1237" s="225" t="s">
        <v>2104</v>
      </c>
    </row>
    <row r="1238" s="2" customFormat="1" ht="21.75" customHeight="1">
      <c r="A1238" s="40"/>
      <c r="B1238" s="41"/>
      <c r="C1238" s="214" t="s">
        <v>2105</v>
      </c>
      <c r="D1238" s="214" t="s">
        <v>180</v>
      </c>
      <c r="E1238" s="215" t="s">
        <v>2106</v>
      </c>
      <c r="F1238" s="216" t="s">
        <v>2107</v>
      </c>
      <c r="G1238" s="217" t="s">
        <v>532</v>
      </c>
      <c r="H1238" s="218">
        <v>4</v>
      </c>
      <c r="I1238" s="219"/>
      <c r="J1238" s="220">
        <f>ROUND(I1238*H1238,2)</f>
        <v>0</v>
      </c>
      <c r="K1238" s="216" t="s">
        <v>184</v>
      </c>
      <c r="L1238" s="46"/>
      <c r="M1238" s="221" t="s">
        <v>19</v>
      </c>
      <c r="N1238" s="222" t="s">
        <v>42</v>
      </c>
      <c r="O1238" s="86"/>
      <c r="P1238" s="223">
        <f>O1238*H1238</f>
        <v>0</v>
      </c>
      <c r="Q1238" s="223">
        <v>0.00046999999999999999</v>
      </c>
      <c r="R1238" s="223">
        <f>Q1238*H1238</f>
        <v>0.0018799999999999999</v>
      </c>
      <c r="S1238" s="223">
        <v>0</v>
      </c>
      <c r="T1238" s="224">
        <f>S1238*H1238</f>
        <v>0</v>
      </c>
      <c r="U1238" s="40"/>
      <c r="V1238" s="40"/>
      <c r="W1238" s="40"/>
      <c r="X1238" s="40"/>
      <c r="Y1238" s="40"/>
      <c r="Z1238" s="40"/>
      <c r="AA1238" s="40"/>
      <c r="AB1238" s="40"/>
      <c r="AC1238" s="40"/>
      <c r="AD1238" s="40"/>
      <c r="AE1238" s="40"/>
      <c r="AR1238" s="225" t="s">
        <v>272</v>
      </c>
      <c r="AT1238" s="225" t="s">
        <v>180</v>
      </c>
      <c r="AU1238" s="225" t="s">
        <v>81</v>
      </c>
      <c r="AY1238" s="19" t="s">
        <v>178</v>
      </c>
      <c r="BE1238" s="226">
        <f>IF(N1238="základní",J1238,0)</f>
        <v>0</v>
      </c>
      <c r="BF1238" s="226">
        <f>IF(N1238="snížená",J1238,0)</f>
        <v>0</v>
      </c>
      <c r="BG1238" s="226">
        <f>IF(N1238="zákl. přenesená",J1238,0)</f>
        <v>0</v>
      </c>
      <c r="BH1238" s="226">
        <f>IF(N1238="sníž. přenesená",J1238,0)</f>
        <v>0</v>
      </c>
      <c r="BI1238" s="226">
        <f>IF(N1238="nulová",J1238,0)</f>
        <v>0</v>
      </c>
      <c r="BJ1238" s="19" t="s">
        <v>79</v>
      </c>
      <c r="BK1238" s="226">
        <f>ROUND(I1238*H1238,2)</f>
        <v>0</v>
      </c>
      <c r="BL1238" s="19" t="s">
        <v>272</v>
      </c>
      <c r="BM1238" s="225" t="s">
        <v>2108</v>
      </c>
    </row>
    <row r="1239" s="2" customFormat="1">
      <c r="A1239" s="40"/>
      <c r="B1239" s="41"/>
      <c r="C1239" s="42"/>
      <c r="D1239" s="227" t="s">
        <v>187</v>
      </c>
      <c r="E1239" s="42"/>
      <c r="F1239" s="228" t="s">
        <v>2109</v>
      </c>
      <c r="G1239" s="42"/>
      <c r="H1239" s="42"/>
      <c r="I1239" s="229"/>
      <c r="J1239" s="42"/>
      <c r="K1239" s="42"/>
      <c r="L1239" s="46"/>
      <c r="M1239" s="230"/>
      <c r="N1239" s="231"/>
      <c r="O1239" s="86"/>
      <c r="P1239" s="86"/>
      <c r="Q1239" s="86"/>
      <c r="R1239" s="86"/>
      <c r="S1239" s="86"/>
      <c r="T1239" s="87"/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T1239" s="19" t="s">
        <v>187</v>
      </c>
      <c r="AU1239" s="19" t="s">
        <v>81</v>
      </c>
    </row>
    <row r="1240" s="13" customFormat="1">
      <c r="A1240" s="13"/>
      <c r="B1240" s="232"/>
      <c r="C1240" s="233"/>
      <c r="D1240" s="234" t="s">
        <v>189</v>
      </c>
      <c r="E1240" s="235" t="s">
        <v>19</v>
      </c>
      <c r="F1240" s="236" t="s">
        <v>1972</v>
      </c>
      <c r="G1240" s="233"/>
      <c r="H1240" s="237">
        <v>4</v>
      </c>
      <c r="I1240" s="238"/>
      <c r="J1240" s="233"/>
      <c r="K1240" s="233"/>
      <c r="L1240" s="239"/>
      <c r="M1240" s="240"/>
      <c r="N1240" s="241"/>
      <c r="O1240" s="241"/>
      <c r="P1240" s="241"/>
      <c r="Q1240" s="241"/>
      <c r="R1240" s="241"/>
      <c r="S1240" s="241"/>
      <c r="T1240" s="242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3" t="s">
        <v>189</v>
      </c>
      <c r="AU1240" s="243" t="s">
        <v>81</v>
      </c>
      <c r="AV1240" s="13" t="s">
        <v>81</v>
      </c>
      <c r="AW1240" s="13" t="s">
        <v>33</v>
      </c>
      <c r="AX1240" s="13" t="s">
        <v>79</v>
      </c>
      <c r="AY1240" s="243" t="s">
        <v>178</v>
      </c>
    </row>
    <row r="1241" s="2" customFormat="1" ht="21.75" customHeight="1">
      <c r="A1241" s="40"/>
      <c r="B1241" s="41"/>
      <c r="C1241" s="265" t="s">
        <v>2110</v>
      </c>
      <c r="D1241" s="265" t="s">
        <v>430</v>
      </c>
      <c r="E1241" s="266" t="s">
        <v>2111</v>
      </c>
      <c r="F1241" s="267" t="s">
        <v>2112</v>
      </c>
      <c r="G1241" s="268" t="s">
        <v>532</v>
      </c>
      <c r="H1241" s="269">
        <v>4</v>
      </c>
      <c r="I1241" s="270"/>
      <c r="J1241" s="271">
        <f>ROUND(I1241*H1241,2)</f>
        <v>0</v>
      </c>
      <c r="K1241" s="267" t="s">
        <v>184</v>
      </c>
      <c r="L1241" s="272"/>
      <c r="M1241" s="273" t="s">
        <v>19</v>
      </c>
      <c r="N1241" s="274" t="s">
        <v>42</v>
      </c>
      <c r="O1241" s="86"/>
      <c r="P1241" s="223">
        <f>O1241*H1241</f>
        <v>0</v>
      </c>
      <c r="Q1241" s="223">
        <v>0.016</v>
      </c>
      <c r="R1241" s="223">
        <f>Q1241*H1241</f>
        <v>0.064000000000000001</v>
      </c>
      <c r="S1241" s="223">
        <v>0</v>
      </c>
      <c r="T1241" s="224">
        <f>S1241*H1241</f>
        <v>0</v>
      </c>
      <c r="U1241" s="40"/>
      <c r="V1241" s="40"/>
      <c r="W1241" s="40"/>
      <c r="X1241" s="40"/>
      <c r="Y1241" s="40"/>
      <c r="Z1241" s="40"/>
      <c r="AA1241" s="40"/>
      <c r="AB1241" s="40"/>
      <c r="AC1241" s="40"/>
      <c r="AD1241" s="40"/>
      <c r="AE1241" s="40"/>
      <c r="AR1241" s="225" t="s">
        <v>367</v>
      </c>
      <c r="AT1241" s="225" t="s">
        <v>430</v>
      </c>
      <c r="AU1241" s="225" t="s">
        <v>81</v>
      </c>
      <c r="AY1241" s="19" t="s">
        <v>178</v>
      </c>
      <c r="BE1241" s="226">
        <f>IF(N1241="základní",J1241,0)</f>
        <v>0</v>
      </c>
      <c r="BF1241" s="226">
        <f>IF(N1241="snížená",J1241,0)</f>
        <v>0</v>
      </c>
      <c r="BG1241" s="226">
        <f>IF(N1241="zákl. přenesená",J1241,0)</f>
        <v>0</v>
      </c>
      <c r="BH1241" s="226">
        <f>IF(N1241="sníž. přenesená",J1241,0)</f>
        <v>0</v>
      </c>
      <c r="BI1241" s="226">
        <f>IF(N1241="nulová",J1241,0)</f>
        <v>0</v>
      </c>
      <c r="BJ1241" s="19" t="s">
        <v>79</v>
      </c>
      <c r="BK1241" s="226">
        <f>ROUND(I1241*H1241,2)</f>
        <v>0</v>
      </c>
      <c r="BL1241" s="19" t="s">
        <v>272</v>
      </c>
      <c r="BM1241" s="225" t="s">
        <v>2113</v>
      </c>
    </row>
    <row r="1242" s="2" customFormat="1" ht="21.75" customHeight="1">
      <c r="A1242" s="40"/>
      <c r="B1242" s="41"/>
      <c r="C1242" s="214" t="s">
        <v>2114</v>
      </c>
      <c r="D1242" s="214" t="s">
        <v>180</v>
      </c>
      <c r="E1242" s="215" t="s">
        <v>2115</v>
      </c>
      <c r="F1242" s="216" t="s">
        <v>2116</v>
      </c>
      <c r="G1242" s="217" t="s">
        <v>275</v>
      </c>
      <c r="H1242" s="218">
        <v>14.75</v>
      </c>
      <c r="I1242" s="219"/>
      <c r="J1242" s="220">
        <f>ROUND(I1242*H1242,2)</f>
        <v>0</v>
      </c>
      <c r="K1242" s="216" t="s">
        <v>184</v>
      </c>
      <c r="L1242" s="46"/>
      <c r="M1242" s="221" t="s">
        <v>19</v>
      </c>
      <c r="N1242" s="222" t="s">
        <v>42</v>
      </c>
      <c r="O1242" s="86"/>
      <c r="P1242" s="223">
        <f>O1242*H1242</f>
        <v>0</v>
      </c>
      <c r="Q1242" s="223">
        <v>0</v>
      </c>
      <c r="R1242" s="223">
        <f>Q1242*H1242</f>
        <v>0</v>
      </c>
      <c r="S1242" s="223">
        <v>0</v>
      </c>
      <c r="T1242" s="224">
        <f>S1242*H1242</f>
        <v>0</v>
      </c>
      <c r="U1242" s="40"/>
      <c r="V1242" s="40"/>
      <c r="W1242" s="40"/>
      <c r="X1242" s="40"/>
      <c r="Y1242" s="40"/>
      <c r="Z1242" s="40"/>
      <c r="AA1242" s="40"/>
      <c r="AB1242" s="40"/>
      <c r="AC1242" s="40"/>
      <c r="AD1242" s="40"/>
      <c r="AE1242" s="40"/>
      <c r="AR1242" s="225" t="s">
        <v>272</v>
      </c>
      <c r="AT1242" s="225" t="s">
        <v>180</v>
      </c>
      <c r="AU1242" s="225" t="s">
        <v>81</v>
      </c>
      <c r="AY1242" s="19" t="s">
        <v>178</v>
      </c>
      <c r="BE1242" s="226">
        <f>IF(N1242="základní",J1242,0)</f>
        <v>0</v>
      </c>
      <c r="BF1242" s="226">
        <f>IF(N1242="snížená",J1242,0)</f>
        <v>0</v>
      </c>
      <c r="BG1242" s="226">
        <f>IF(N1242="zákl. přenesená",J1242,0)</f>
        <v>0</v>
      </c>
      <c r="BH1242" s="226">
        <f>IF(N1242="sníž. přenesená",J1242,0)</f>
        <v>0</v>
      </c>
      <c r="BI1242" s="226">
        <f>IF(N1242="nulová",J1242,0)</f>
        <v>0</v>
      </c>
      <c r="BJ1242" s="19" t="s">
        <v>79</v>
      </c>
      <c r="BK1242" s="226">
        <f>ROUND(I1242*H1242,2)</f>
        <v>0</v>
      </c>
      <c r="BL1242" s="19" t="s">
        <v>272</v>
      </c>
      <c r="BM1242" s="225" t="s">
        <v>2117</v>
      </c>
    </row>
    <row r="1243" s="2" customFormat="1">
      <c r="A1243" s="40"/>
      <c r="B1243" s="41"/>
      <c r="C1243" s="42"/>
      <c r="D1243" s="227" t="s">
        <v>187</v>
      </c>
      <c r="E1243" s="42"/>
      <c r="F1243" s="228" t="s">
        <v>2118</v>
      </c>
      <c r="G1243" s="42"/>
      <c r="H1243" s="42"/>
      <c r="I1243" s="229"/>
      <c r="J1243" s="42"/>
      <c r="K1243" s="42"/>
      <c r="L1243" s="46"/>
      <c r="M1243" s="230"/>
      <c r="N1243" s="231"/>
      <c r="O1243" s="86"/>
      <c r="P1243" s="86"/>
      <c r="Q1243" s="86"/>
      <c r="R1243" s="86"/>
      <c r="S1243" s="86"/>
      <c r="T1243" s="87"/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T1243" s="19" t="s">
        <v>187</v>
      </c>
      <c r="AU1243" s="19" t="s">
        <v>81</v>
      </c>
    </row>
    <row r="1244" s="13" customFormat="1">
      <c r="A1244" s="13"/>
      <c r="B1244" s="232"/>
      <c r="C1244" s="233"/>
      <c r="D1244" s="234" t="s">
        <v>189</v>
      </c>
      <c r="E1244" s="235" t="s">
        <v>19</v>
      </c>
      <c r="F1244" s="236" t="s">
        <v>2119</v>
      </c>
      <c r="G1244" s="233"/>
      <c r="H1244" s="237">
        <v>8.75</v>
      </c>
      <c r="I1244" s="238"/>
      <c r="J1244" s="233"/>
      <c r="K1244" s="233"/>
      <c r="L1244" s="239"/>
      <c r="M1244" s="240"/>
      <c r="N1244" s="241"/>
      <c r="O1244" s="241"/>
      <c r="P1244" s="241"/>
      <c r="Q1244" s="241"/>
      <c r="R1244" s="241"/>
      <c r="S1244" s="241"/>
      <c r="T1244" s="242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3" t="s">
        <v>189</v>
      </c>
      <c r="AU1244" s="243" t="s">
        <v>81</v>
      </c>
      <c r="AV1244" s="13" t="s">
        <v>81</v>
      </c>
      <c r="AW1244" s="13" t="s">
        <v>33</v>
      </c>
      <c r="AX1244" s="13" t="s">
        <v>71</v>
      </c>
      <c r="AY1244" s="243" t="s">
        <v>178</v>
      </c>
    </row>
    <row r="1245" s="13" customFormat="1">
      <c r="A1245" s="13"/>
      <c r="B1245" s="232"/>
      <c r="C1245" s="233"/>
      <c r="D1245" s="234" t="s">
        <v>189</v>
      </c>
      <c r="E1245" s="235" t="s">
        <v>19</v>
      </c>
      <c r="F1245" s="236" t="s">
        <v>2120</v>
      </c>
      <c r="G1245" s="233"/>
      <c r="H1245" s="237">
        <v>6</v>
      </c>
      <c r="I1245" s="238"/>
      <c r="J1245" s="233"/>
      <c r="K1245" s="233"/>
      <c r="L1245" s="239"/>
      <c r="M1245" s="240"/>
      <c r="N1245" s="241"/>
      <c r="O1245" s="241"/>
      <c r="P1245" s="241"/>
      <c r="Q1245" s="241"/>
      <c r="R1245" s="241"/>
      <c r="S1245" s="241"/>
      <c r="T1245" s="242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3" t="s">
        <v>189</v>
      </c>
      <c r="AU1245" s="243" t="s">
        <v>81</v>
      </c>
      <c r="AV1245" s="13" t="s">
        <v>81</v>
      </c>
      <c r="AW1245" s="13" t="s">
        <v>33</v>
      </c>
      <c r="AX1245" s="13" t="s">
        <v>71</v>
      </c>
      <c r="AY1245" s="243" t="s">
        <v>178</v>
      </c>
    </row>
    <row r="1246" s="14" customFormat="1">
      <c r="A1246" s="14"/>
      <c r="B1246" s="244"/>
      <c r="C1246" s="245"/>
      <c r="D1246" s="234" t="s">
        <v>189</v>
      </c>
      <c r="E1246" s="246" t="s">
        <v>19</v>
      </c>
      <c r="F1246" s="247" t="s">
        <v>214</v>
      </c>
      <c r="G1246" s="245"/>
      <c r="H1246" s="248">
        <v>14.75</v>
      </c>
      <c r="I1246" s="249"/>
      <c r="J1246" s="245"/>
      <c r="K1246" s="245"/>
      <c r="L1246" s="250"/>
      <c r="M1246" s="251"/>
      <c r="N1246" s="252"/>
      <c r="O1246" s="252"/>
      <c r="P1246" s="252"/>
      <c r="Q1246" s="252"/>
      <c r="R1246" s="252"/>
      <c r="S1246" s="252"/>
      <c r="T1246" s="253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4" t="s">
        <v>189</v>
      </c>
      <c r="AU1246" s="254" t="s">
        <v>81</v>
      </c>
      <c r="AV1246" s="14" t="s">
        <v>185</v>
      </c>
      <c r="AW1246" s="14" t="s">
        <v>33</v>
      </c>
      <c r="AX1246" s="14" t="s">
        <v>79</v>
      </c>
      <c r="AY1246" s="254" t="s">
        <v>178</v>
      </c>
    </row>
    <row r="1247" s="2" customFormat="1" ht="24.9" customHeight="1">
      <c r="A1247" s="40"/>
      <c r="B1247" s="41"/>
      <c r="C1247" s="265" t="s">
        <v>2121</v>
      </c>
      <c r="D1247" s="265" t="s">
        <v>430</v>
      </c>
      <c r="E1247" s="266" t="s">
        <v>2122</v>
      </c>
      <c r="F1247" s="267" t="s">
        <v>2123</v>
      </c>
      <c r="G1247" s="268" t="s">
        <v>275</v>
      </c>
      <c r="H1247" s="269">
        <v>14.75</v>
      </c>
      <c r="I1247" s="270"/>
      <c r="J1247" s="271">
        <f>ROUND(I1247*H1247,2)</f>
        <v>0</v>
      </c>
      <c r="K1247" s="267" t="s">
        <v>19</v>
      </c>
      <c r="L1247" s="272"/>
      <c r="M1247" s="273" t="s">
        <v>19</v>
      </c>
      <c r="N1247" s="274" t="s">
        <v>42</v>
      </c>
      <c r="O1247" s="86"/>
      <c r="P1247" s="223">
        <f>O1247*H1247</f>
        <v>0</v>
      </c>
      <c r="Q1247" s="223">
        <v>0.0040000000000000001</v>
      </c>
      <c r="R1247" s="223">
        <f>Q1247*H1247</f>
        <v>0.059000000000000004</v>
      </c>
      <c r="S1247" s="223">
        <v>0</v>
      </c>
      <c r="T1247" s="224">
        <f>S1247*H1247</f>
        <v>0</v>
      </c>
      <c r="U1247" s="40"/>
      <c r="V1247" s="40"/>
      <c r="W1247" s="40"/>
      <c r="X1247" s="40"/>
      <c r="Y1247" s="40"/>
      <c r="Z1247" s="40"/>
      <c r="AA1247" s="40"/>
      <c r="AB1247" s="40"/>
      <c r="AC1247" s="40"/>
      <c r="AD1247" s="40"/>
      <c r="AE1247" s="40"/>
      <c r="AR1247" s="225" t="s">
        <v>367</v>
      </c>
      <c r="AT1247" s="225" t="s">
        <v>430</v>
      </c>
      <c r="AU1247" s="225" t="s">
        <v>81</v>
      </c>
      <c r="AY1247" s="19" t="s">
        <v>178</v>
      </c>
      <c r="BE1247" s="226">
        <f>IF(N1247="základní",J1247,0)</f>
        <v>0</v>
      </c>
      <c r="BF1247" s="226">
        <f>IF(N1247="snížená",J1247,0)</f>
        <v>0</v>
      </c>
      <c r="BG1247" s="226">
        <f>IF(N1247="zákl. přenesená",J1247,0)</f>
        <v>0</v>
      </c>
      <c r="BH1247" s="226">
        <f>IF(N1247="sníž. přenesená",J1247,0)</f>
        <v>0</v>
      </c>
      <c r="BI1247" s="226">
        <f>IF(N1247="nulová",J1247,0)</f>
        <v>0</v>
      </c>
      <c r="BJ1247" s="19" t="s">
        <v>79</v>
      </c>
      <c r="BK1247" s="226">
        <f>ROUND(I1247*H1247,2)</f>
        <v>0</v>
      </c>
      <c r="BL1247" s="19" t="s">
        <v>272</v>
      </c>
      <c r="BM1247" s="225" t="s">
        <v>2124</v>
      </c>
    </row>
    <row r="1248" s="2" customFormat="1" ht="21.75" customHeight="1">
      <c r="A1248" s="40"/>
      <c r="B1248" s="41"/>
      <c r="C1248" s="214" t="s">
        <v>2125</v>
      </c>
      <c r="D1248" s="214" t="s">
        <v>180</v>
      </c>
      <c r="E1248" s="215" t="s">
        <v>2126</v>
      </c>
      <c r="F1248" s="216" t="s">
        <v>2127</v>
      </c>
      <c r="G1248" s="217" t="s">
        <v>275</v>
      </c>
      <c r="H1248" s="218">
        <v>11.75</v>
      </c>
      <c r="I1248" s="219"/>
      <c r="J1248" s="220">
        <f>ROUND(I1248*H1248,2)</f>
        <v>0</v>
      </c>
      <c r="K1248" s="216" t="s">
        <v>184</v>
      </c>
      <c r="L1248" s="46"/>
      <c r="M1248" s="221" t="s">
        <v>19</v>
      </c>
      <c r="N1248" s="222" t="s">
        <v>42</v>
      </c>
      <c r="O1248" s="86"/>
      <c r="P1248" s="223">
        <f>O1248*H1248</f>
        <v>0</v>
      </c>
      <c r="Q1248" s="223">
        <v>0</v>
      </c>
      <c r="R1248" s="223">
        <f>Q1248*H1248</f>
        <v>0</v>
      </c>
      <c r="S1248" s="223">
        <v>0</v>
      </c>
      <c r="T1248" s="224">
        <f>S1248*H1248</f>
        <v>0</v>
      </c>
      <c r="U1248" s="40"/>
      <c r="V1248" s="40"/>
      <c r="W1248" s="40"/>
      <c r="X1248" s="40"/>
      <c r="Y1248" s="40"/>
      <c r="Z1248" s="40"/>
      <c r="AA1248" s="40"/>
      <c r="AB1248" s="40"/>
      <c r="AC1248" s="40"/>
      <c r="AD1248" s="40"/>
      <c r="AE1248" s="40"/>
      <c r="AR1248" s="225" t="s">
        <v>272</v>
      </c>
      <c r="AT1248" s="225" t="s">
        <v>180</v>
      </c>
      <c r="AU1248" s="225" t="s">
        <v>81</v>
      </c>
      <c r="AY1248" s="19" t="s">
        <v>178</v>
      </c>
      <c r="BE1248" s="226">
        <f>IF(N1248="základní",J1248,0)</f>
        <v>0</v>
      </c>
      <c r="BF1248" s="226">
        <f>IF(N1248="snížená",J1248,0)</f>
        <v>0</v>
      </c>
      <c r="BG1248" s="226">
        <f>IF(N1248="zákl. přenesená",J1248,0)</f>
        <v>0</v>
      </c>
      <c r="BH1248" s="226">
        <f>IF(N1248="sníž. přenesená",J1248,0)</f>
        <v>0</v>
      </c>
      <c r="BI1248" s="226">
        <f>IF(N1248="nulová",J1248,0)</f>
        <v>0</v>
      </c>
      <c r="BJ1248" s="19" t="s">
        <v>79</v>
      </c>
      <c r="BK1248" s="226">
        <f>ROUND(I1248*H1248,2)</f>
        <v>0</v>
      </c>
      <c r="BL1248" s="19" t="s">
        <v>272</v>
      </c>
      <c r="BM1248" s="225" t="s">
        <v>2128</v>
      </c>
    </row>
    <row r="1249" s="2" customFormat="1">
      <c r="A1249" s="40"/>
      <c r="B1249" s="41"/>
      <c r="C1249" s="42"/>
      <c r="D1249" s="227" t="s">
        <v>187</v>
      </c>
      <c r="E1249" s="42"/>
      <c r="F1249" s="228" t="s">
        <v>2129</v>
      </c>
      <c r="G1249" s="42"/>
      <c r="H1249" s="42"/>
      <c r="I1249" s="229"/>
      <c r="J1249" s="42"/>
      <c r="K1249" s="42"/>
      <c r="L1249" s="46"/>
      <c r="M1249" s="230"/>
      <c r="N1249" s="231"/>
      <c r="O1249" s="86"/>
      <c r="P1249" s="86"/>
      <c r="Q1249" s="86"/>
      <c r="R1249" s="86"/>
      <c r="S1249" s="86"/>
      <c r="T1249" s="87"/>
      <c r="U1249" s="40"/>
      <c r="V1249" s="40"/>
      <c r="W1249" s="40"/>
      <c r="X1249" s="40"/>
      <c r="Y1249" s="40"/>
      <c r="Z1249" s="40"/>
      <c r="AA1249" s="40"/>
      <c r="AB1249" s="40"/>
      <c r="AC1249" s="40"/>
      <c r="AD1249" s="40"/>
      <c r="AE1249" s="40"/>
      <c r="AT1249" s="19" t="s">
        <v>187</v>
      </c>
      <c r="AU1249" s="19" t="s">
        <v>81</v>
      </c>
    </row>
    <row r="1250" s="13" customFormat="1">
      <c r="A1250" s="13"/>
      <c r="B1250" s="232"/>
      <c r="C1250" s="233"/>
      <c r="D1250" s="234" t="s">
        <v>189</v>
      </c>
      <c r="E1250" s="235" t="s">
        <v>19</v>
      </c>
      <c r="F1250" s="236" t="s">
        <v>2130</v>
      </c>
      <c r="G1250" s="233"/>
      <c r="H1250" s="237">
        <v>10.5</v>
      </c>
      <c r="I1250" s="238"/>
      <c r="J1250" s="233"/>
      <c r="K1250" s="233"/>
      <c r="L1250" s="239"/>
      <c r="M1250" s="240"/>
      <c r="N1250" s="241"/>
      <c r="O1250" s="241"/>
      <c r="P1250" s="241"/>
      <c r="Q1250" s="241"/>
      <c r="R1250" s="241"/>
      <c r="S1250" s="241"/>
      <c r="T1250" s="242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3" t="s">
        <v>189</v>
      </c>
      <c r="AU1250" s="243" t="s">
        <v>81</v>
      </c>
      <c r="AV1250" s="13" t="s">
        <v>81</v>
      </c>
      <c r="AW1250" s="13" t="s">
        <v>33</v>
      </c>
      <c r="AX1250" s="13" t="s">
        <v>71</v>
      </c>
      <c r="AY1250" s="243" t="s">
        <v>178</v>
      </c>
    </row>
    <row r="1251" s="13" customFormat="1">
      <c r="A1251" s="13"/>
      <c r="B1251" s="232"/>
      <c r="C1251" s="233"/>
      <c r="D1251" s="234" t="s">
        <v>189</v>
      </c>
      <c r="E1251" s="235" t="s">
        <v>19</v>
      </c>
      <c r="F1251" s="236" t="s">
        <v>2131</v>
      </c>
      <c r="G1251" s="233"/>
      <c r="H1251" s="237">
        <v>1.25</v>
      </c>
      <c r="I1251" s="238"/>
      <c r="J1251" s="233"/>
      <c r="K1251" s="233"/>
      <c r="L1251" s="239"/>
      <c r="M1251" s="240"/>
      <c r="N1251" s="241"/>
      <c r="O1251" s="241"/>
      <c r="P1251" s="241"/>
      <c r="Q1251" s="241"/>
      <c r="R1251" s="241"/>
      <c r="S1251" s="241"/>
      <c r="T1251" s="242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3" t="s">
        <v>189</v>
      </c>
      <c r="AU1251" s="243" t="s">
        <v>81</v>
      </c>
      <c r="AV1251" s="13" t="s">
        <v>81</v>
      </c>
      <c r="AW1251" s="13" t="s">
        <v>33</v>
      </c>
      <c r="AX1251" s="13" t="s">
        <v>71</v>
      </c>
      <c r="AY1251" s="243" t="s">
        <v>178</v>
      </c>
    </row>
    <row r="1252" s="14" customFormat="1">
      <c r="A1252" s="14"/>
      <c r="B1252" s="244"/>
      <c r="C1252" s="245"/>
      <c r="D1252" s="234" t="s">
        <v>189</v>
      </c>
      <c r="E1252" s="246" t="s">
        <v>19</v>
      </c>
      <c r="F1252" s="247" t="s">
        <v>214</v>
      </c>
      <c r="G1252" s="245"/>
      <c r="H1252" s="248">
        <v>11.75</v>
      </c>
      <c r="I1252" s="249"/>
      <c r="J1252" s="245"/>
      <c r="K1252" s="245"/>
      <c r="L1252" s="250"/>
      <c r="M1252" s="251"/>
      <c r="N1252" s="252"/>
      <c r="O1252" s="252"/>
      <c r="P1252" s="252"/>
      <c r="Q1252" s="252"/>
      <c r="R1252" s="252"/>
      <c r="S1252" s="252"/>
      <c r="T1252" s="253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4" t="s">
        <v>189</v>
      </c>
      <c r="AU1252" s="254" t="s">
        <v>81</v>
      </c>
      <c r="AV1252" s="14" t="s">
        <v>185</v>
      </c>
      <c r="AW1252" s="14" t="s">
        <v>33</v>
      </c>
      <c r="AX1252" s="14" t="s">
        <v>79</v>
      </c>
      <c r="AY1252" s="254" t="s">
        <v>178</v>
      </c>
    </row>
    <row r="1253" s="2" customFormat="1" ht="16.5" customHeight="1">
      <c r="A1253" s="40"/>
      <c r="B1253" s="41"/>
      <c r="C1253" s="265" t="s">
        <v>2132</v>
      </c>
      <c r="D1253" s="265" t="s">
        <v>430</v>
      </c>
      <c r="E1253" s="266" t="s">
        <v>2133</v>
      </c>
      <c r="F1253" s="267" t="s">
        <v>2134</v>
      </c>
      <c r="G1253" s="268" t="s">
        <v>275</v>
      </c>
      <c r="H1253" s="269">
        <v>11.75</v>
      </c>
      <c r="I1253" s="270"/>
      <c r="J1253" s="271">
        <f>ROUND(I1253*H1253,2)</f>
        <v>0</v>
      </c>
      <c r="K1253" s="267" t="s">
        <v>19</v>
      </c>
      <c r="L1253" s="272"/>
      <c r="M1253" s="273" t="s">
        <v>19</v>
      </c>
      <c r="N1253" s="274" t="s">
        <v>42</v>
      </c>
      <c r="O1253" s="86"/>
      <c r="P1253" s="223">
        <f>O1253*H1253</f>
        <v>0</v>
      </c>
      <c r="Q1253" s="223">
        <v>0.0070000000000000001</v>
      </c>
      <c r="R1253" s="223">
        <f>Q1253*H1253</f>
        <v>0.082250000000000004</v>
      </c>
      <c r="S1253" s="223">
        <v>0</v>
      </c>
      <c r="T1253" s="224">
        <f>S1253*H1253</f>
        <v>0</v>
      </c>
      <c r="U1253" s="40"/>
      <c r="V1253" s="40"/>
      <c r="W1253" s="40"/>
      <c r="X1253" s="40"/>
      <c r="Y1253" s="40"/>
      <c r="Z1253" s="40"/>
      <c r="AA1253" s="40"/>
      <c r="AB1253" s="40"/>
      <c r="AC1253" s="40"/>
      <c r="AD1253" s="40"/>
      <c r="AE1253" s="40"/>
      <c r="AR1253" s="225" t="s">
        <v>367</v>
      </c>
      <c r="AT1253" s="225" t="s">
        <v>430</v>
      </c>
      <c r="AU1253" s="225" t="s">
        <v>81</v>
      </c>
      <c r="AY1253" s="19" t="s">
        <v>178</v>
      </c>
      <c r="BE1253" s="226">
        <f>IF(N1253="základní",J1253,0)</f>
        <v>0</v>
      </c>
      <c r="BF1253" s="226">
        <f>IF(N1253="snížená",J1253,0)</f>
        <v>0</v>
      </c>
      <c r="BG1253" s="226">
        <f>IF(N1253="zákl. přenesená",J1253,0)</f>
        <v>0</v>
      </c>
      <c r="BH1253" s="226">
        <f>IF(N1253="sníž. přenesená",J1253,0)</f>
        <v>0</v>
      </c>
      <c r="BI1253" s="226">
        <f>IF(N1253="nulová",J1253,0)</f>
        <v>0</v>
      </c>
      <c r="BJ1253" s="19" t="s">
        <v>79</v>
      </c>
      <c r="BK1253" s="226">
        <f>ROUND(I1253*H1253,2)</f>
        <v>0</v>
      </c>
      <c r="BL1253" s="19" t="s">
        <v>272</v>
      </c>
      <c r="BM1253" s="225" t="s">
        <v>2135</v>
      </c>
    </row>
    <row r="1254" s="2" customFormat="1" ht="24.15" customHeight="1">
      <c r="A1254" s="40"/>
      <c r="B1254" s="41"/>
      <c r="C1254" s="214" t="s">
        <v>2136</v>
      </c>
      <c r="D1254" s="214" t="s">
        <v>180</v>
      </c>
      <c r="E1254" s="215" t="s">
        <v>2137</v>
      </c>
      <c r="F1254" s="216" t="s">
        <v>2138</v>
      </c>
      <c r="G1254" s="217" t="s">
        <v>1333</v>
      </c>
      <c r="H1254" s="275"/>
      <c r="I1254" s="219"/>
      <c r="J1254" s="220">
        <f>ROUND(I1254*H1254,2)</f>
        <v>0</v>
      </c>
      <c r="K1254" s="216" t="s">
        <v>184</v>
      </c>
      <c r="L1254" s="46"/>
      <c r="M1254" s="221" t="s">
        <v>19</v>
      </c>
      <c r="N1254" s="222" t="s">
        <v>42</v>
      </c>
      <c r="O1254" s="86"/>
      <c r="P1254" s="223">
        <f>O1254*H1254</f>
        <v>0</v>
      </c>
      <c r="Q1254" s="223">
        <v>0</v>
      </c>
      <c r="R1254" s="223">
        <f>Q1254*H1254</f>
        <v>0</v>
      </c>
      <c r="S1254" s="223">
        <v>0</v>
      </c>
      <c r="T1254" s="224">
        <f>S1254*H1254</f>
        <v>0</v>
      </c>
      <c r="U1254" s="40"/>
      <c r="V1254" s="40"/>
      <c r="W1254" s="40"/>
      <c r="X1254" s="40"/>
      <c r="Y1254" s="40"/>
      <c r="Z1254" s="40"/>
      <c r="AA1254" s="40"/>
      <c r="AB1254" s="40"/>
      <c r="AC1254" s="40"/>
      <c r="AD1254" s="40"/>
      <c r="AE1254" s="40"/>
      <c r="AR1254" s="225" t="s">
        <v>272</v>
      </c>
      <c r="AT1254" s="225" t="s">
        <v>180</v>
      </c>
      <c r="AU1254" s="225" t="s">
        <v>81</v>
      </c>
      <c r="AY1254" s="19" t="s">
        <v>178</v>
      </c>
      <c r="BE1254" s="226">
        <f>IF(N1254="základní",J1254,0)</f>
        <v>0</v>
      </c>
      <c r="BF1254" s="226">
        <f>IF(N1254="snížená",J1254,0)</f>
        <v>0</v>
      </c>
      <c r="BG1254" s="226">
        <f>IF(N1254="zákl. přenesená",J1254,0)</f>
        <v>0</v>
      </c>
      <c r="BH1254" s="226">
        <f>IF(N1254="sníž. přenesená",J1254,0)</f>
        <v>0</v>
      </c>
      <c r="BI1254" s="226">
        <f>IF(N1254="nulová",J1254,0)</f>
        <v>0</v>
      </c>
      <c r="BJ1254" s="19" t="s">
        <v>79</v>
      </c>
      <c r="BK1254" s="226">
        <f>ROUND(I1254*H1254,2)</f>
        <v>0</v>
      </c>
      <c r="BL1254" s="19" t="s">
        <v>272</v>
      </c>
      <c r="BM1254" s="225" t="s">
        <v>2139</v>
      </c>
    </row>
    <row r="1255" s="2" customFormat="1">
      <c r="A1255" s="40"/>
      <c r="B1255" s="41"/>
      <c r="C1255" s="42"/>
      <c r="D1255" s="227" t="s">
        <v>187</v>
      </c>
      <c r="E1255" s="42"/>
      <c r="F1255" s="228" t="s">
        <v>2140</v>
      </c>
      <c r="G1255" s="42"/>
      <c r="H1255" s="42"/>
      <c r="I1255" s="229"/>
      <c r="J1255" s="42"/>
      <c r="K1255" s="42"/>
      <c r="L1255" s="46"/>
      <c r="M1255" s="230"/>
      <c r="N1255" s="231"/>
      <c r="O1255" s="86"/>
      <c r="P1255" s="86"/>
      <c r="Q1255" s="86"/>
      <c r="R1255" s="86"/>
      <c r="S1255" s="86"/>
      <c r="T1255" s="87"/>
      <c r="U1255" s="40"/>
      <c r="V1255" s="40"/>
      <c r="W1255" s="40"/>
      <c r="X1255" s="40"/>
      <c r="Y1255" s="40"/>
      <c r="Z1255" s="40"/>
      <c r="AA1255" s="40"/>
      <c r="AB1255" s="40"/>
      <c r="AC1255" s="40"/>
      <c r="AD1255" s="40"/>
      <c r="AE1255" s="40"/>
      <c r="AT1255" s="19" t="s">
        <v>187</v>
      </c>
      <c r="AU1255" s="19" t="s">
        <v>81</v>
      </c>
    </row>
    <row r="1256" s="12" customFormat="1" ht="22.8" customHeight="1">
      <c r="A1256" s="12"/>
      <c r="B1256" s="198"/>
      <c r="C1256" s="199"/>
      <c r="D1256" s="200" t="s">
        <v>70</v>
      </c>
      <c r="E1256" s="212" t="s">
        <v>2141</v>
      </c>
      <c r="F1256" s="212" t="s">
        <v>2142</v>
      </c>
      <c r="G1256" s="199"/>
      <c r="H1256" s="199"/>
      <c r="I1256" s="202"/>
      <c r="J1256" s="213">
        <f>BK1256</f>
        <v>0</v>
      </c>
      <c r="K1256" s="199"/>
      <c r="L1256" s="204"/>
      <c r="M1256" s="205"/>
      <c r="N1256" s="206"/>
      <c r="O1256" s="206"/>
      <c r="P1256" s="207">
        <f>SUM(P1257:P1298)</f>
        <v>0</v>
      </c>
      <c r="Q1256" s="206"/>
      <c r="R1256" s="207">
        <f>SUM(R1257:R1298)</f>
        <v>0.22632140000000001</v>
      </c>
      <c r="S1256" s="206"/>
      <c r="T1256" s="208">
        <f>SUM(T1257:T1298)</f>
        <v>0</v>
      </c>
      <c r="U1256" s="12"/>
      <c r="V1256" s="12"/>
      <c r="W1256" s="12"/>
      <c r="X1256" s="12"/>
      <c r="Y1256" s="12"/>
      <c r="Z1256" s="12"/>
      <c r="AA1256" s="12"/>
      <c r="AB1256" s="12"/>
      <c r="AC1256" s="12"/>
      <c r="AD1256" s="12"/>
      <c r="AE1256" s="12"/>
      <c r="AR1256" s="209" t="s">
        <v>81</v>
      </c>
      <c r="AT1256" s="210" t="s">
        <v>70</v>
      </c>
      <c r="AU1256" s="210" t="s">
        <v>79</v>
      </c>
      <c r="AY1256" s="209" t="s">
        <v>178</v>
      </c>
      <c r="BK1256" s="211">
        <f>SUM(BK1257:BK1298)</f>
        <v>0</v>
      </c>
    </row>
    <row r="1257" s="2" customFormat="1" ht="21.75" customHeight="1">
      <c r="A1257" s="40"/>
      <c r="B1257" s="41"/>
      <c r="C1257" s="214" t="s">
        <v>2143</v>
      </c>
      <c r="D1257" s="214" t="s">
        <v>180</v>
      </c>
      <c r="E1257" s="215" t="s">
        <v>2144</v>
      </c>
      <c r="F1257" s="216" t="s">
        <v>2145</v>
      </c>
      <c r="G1257" s="217" t="s">
        <v>275</v>
      </c>
      <c r="H1257" s="218">
        <v>1.5</v>
      </c>
      <c r="I1257" s="219"/>
      <c r="J1257" s="220">
        <f>ROUND(I1257*H1257,2)</f>
        <v>0</v>
      </c>
      <c r="K1257" s="216" t="s">
        <v>184</v>
      </c>
      <c r="L1257" s="46"/>
      <c r="M1257" s="221" t="s">
        <v>19</v>
      </c>
      <c r="N1257" s="222" t="s">
        <v>42</v>
      </c>
      <c r="O1257" s="86"/>
      <c r="P1257" s="223">
        <f>O1257*H1257</f>
        <v>0</v>
      </c>
      <c r="Q1257" s="223">
        <v>0</v>
      </c>
      <c r="R1257" s="223">
        <f>Q1257*H1257</f>
        <v>0</v>
      </c>
      <c r="S1257" s="223">
        <v>0</v>
      </c>
      <c r="T1257" s="224">
        <f>S1257*H1257</f>
        <v>0</v>
      </c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R1257" s="225" t="s">
        <v>272</v>
      </c>
      <c r="AT1257" s="225" t="s">
        <v>180</v>
      </c>
      <c r="AU1257" s="225" t="s">
        <v>81</v>
      </c>
      <c r="AY1257" s="19" t="s">
        <v>178</v>
      </c>
      <c r="BE1257" s="226">
        <f>IF(N1257="základní",J1257,0)</f>
        <v>0</v>
      </c>
      <c r="BF1257" s="226">
        <f>IF(N1257="snížená",J1257,0)</f>
        <v>0</v>
      </c>
      <c r="BG1257" s="226">
        <f>IF(N1257="zákl. přenesená",J1257,0)</f>
        <v>0</v>
      </c>
      <c r="BH1257" s="226">
        <f>IF(N1257="sníž. přenesená",J1257,0)</f>
        <v>0</v>
      </c>
      <c r="BI1257" s="226">
        <f>IF(N1257="nulová",J1257,0)</f>
        <v>0</v>
      </c>
      <c r="BJ1257" s="19" t="s">
        <v>79</v>
      </c>
      <c r="BK1257" s="226">
        <f>ROUND(I1257*H1257,2)</f>
        <v>0</v>
      </c>
      <c r="BL1257" s="19" t="s">
        <v>272</v>
      </c>
      <c r="BM1257" s="225" t="s">
        <v>2146</v>
      </c>
    </row>
    <row r="1258" s="2" customFormat="1">
      <c r="A1258" s="40"/>
      <c r="B1258" s="41"/>
      <c r="C1258" s="42"/>
      <c r="D1258" s="227" t="s">
        <v>187</v>
      </c>
      <c r="E1258" s="42"/>
      <c r="F1258" s="228" t="s">
        <v>2147</v>
      </c>
      <c r="G1258" s="42"/>
      <c r="H1258" s="42"/>
      <c r="I1258" s="229"/>
      <c r="J1258" s="42"/>
      <c r="K1258" s="42"/>
      <c r="L1258" s="46"/>
      <c r="M1258" s="230"/>
      <c r="N1258" s="231"/>
      <c r="O1258" s="86"/>
      <c r="P1258" s="86"/>
      <c r="Q1258" s="86"/>
      <c r="R1258" s="86"/>
      <c r="S1258" s="86"/>
      <c r="T1258" s="87"/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T1258" s="19" t="s">
        <v>187</v>
      </c>
      <c r="AU1258" s="19" t="s">
        <v>81</v>
      </c>
    </row>
    <row r="1259" s="13" customFormat="1">
      <c r="A1259" s="13"/>
      <c r="B1259" s="232"/>
      <c r="C1259" s="233"/>
      <c r="D1259" s="234" t="s">
        <v>189</v>
      </c>
      <c r="E1259" s="235" t="s">
        <v>19</v>
      </c>
      <c r="F1259" s="236" t="s">
        <v>2148</v>
      </c>
      <c r="G1259" s="233"/>
      <c r="H1259" s="237">
        <v>1.5</v>
      </c>
      <c r="I1259" s="238"/>
      <c r="J1259" s="233"/>
      <c r="K1259" s="233"/>
      <c r="L1259" s="239"/>
      <c r="M1259" s="240"/>
      <c r="N1259" s="241"/>
      <c r="O1259" s="241"/>
      <c r="P1259" s="241"/>
      <c r="Q1259" s="241"/>
      <c r="R1259" s="241"/>
      <c r="S1259" s="241"/>
      <c r="T1259" s="242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3" t="s">
        <v>189</v>
      </c>
      <c r="AU1259" s="243" t="s">
        <v>81</v>
      </c>
      <c r="AV1259" s="13" t="s">
        <v>81</v>
      </c>
      <c r="AW1259" s="13" t="s">
        <v>33</v>
      </c>
      <c r="AX1259" s="13" t="s">
        <v>79</v>
      </c>
      <c r="AY1259" s="243" t="s">
        <v>178</v>
      </c>
    </row>
    <row r="1260" s="2" customFormat="1" ht="16.5" customHeight="1">
      <c r="A1260" s="40"/>
      <c r="B1260" s="41"/>
      <c r="C1260" s="265" t="s">
        <v>2149</v>
      </c>
      <c r="D1260" s="265" t="s">
        <v>430</v>
      </c>
      <c r="E1260" s="266" t="s">
        <v>2150</v>
      </c>
      <c r="F1260" s="267" t="s">
        <v>2151</v>
      </c>
      <c r="G1260" s="268" t="s">
        <v>275</v>
      </c>
      <c r="H1260" s="269">
        <v>1.53</v>
      </c>
      <c r="I1260" s="270"/>
      <c r="J1260" s="271">
        <f>ROUND(I1260*H1260,2)</f>
        <v>0</v>
      </c>
      <c r="K1260" s="267" t="s">
        <v>184</v>
      </c>
      <c r="L1260" s="272"/>
      <c r="M1260" s="273" t="s">
        <v>19</v>
      </c>
      <c r="N1260" s="274" t="s">
        <v>42</v>
      </c>
      <c r="O1260" s="86"/>
      <c r="P1260" s="223">
        <f>O1260*H1260</f>
        <v>0</v>
      </c>
      <c r="Q1260" s="223">
        <v>0.0011000000000000001</v>
      </c>
      <c r="R1260" s="223">
        <f>Q1260*H1260</f>
        <v>0.001683</v>
      </c>
      <c r="S1260" s="223">
        <v>0</v>
      </c>
      <c r="T1260" s="224">
        <f>S1260*H1260</f>
        <v>0</v>
      </c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R1260" s="225" t="s">
        <v>367</v>
      </c>
      <c r="AT1260" s="225" t="s">
        <v>430</v>
      </c>
      <c r="AU1260" s="225" t="s">
        <v>81</v>
      </c>
      <c r="AY1260" s="19" t="s">
        <v>178</v>
      </c>
      <c r="BE1260" s="226">
        <f>IF(N1260="základní",J1260,0)</f>
        <v>0</v>
      </c>
      <c r="BF1260" s="226">
        <f>IF(N1260="snížená",J1260,0)</f>
        <v>0</v>
      </c>
      <c r="BG1260" s="226">
        <f>IF(N1260="zákl. přenesená",J1260,0)</f>
        <v>0</v>
      </c>
      <c r="BH1260" s="226">
        <f>IF(N1260="sníž. přenesená",J1260,0)</f>
        <v>0</v>
      </c>
      <c r="BI1260" s="226">
        <f>IF(N1260="nulová",J1260,0)</f>
        <v>0</v>
      </c>
      <c r="BJ1260" s="19" t="s">
        <v>79</v>
      </c>
      <c r="BK1260" s="226">
        <f>ROUND(I1260*H1260,2)</f>
        <v>0</v>
      </c>
      <c r="BL1260" s="19" t="s">
        <v>272</v>
      </c>
      <c r="BM1260" s="225" t="s">
        <v>2152</v>
      </c>
    </row>
    <row r="1261" s="13" customFormat="1">
      <c r="A1261" s="13"/>
      <c r="B1261" s="232"/>
      <c r="C1261" s="233"/>
      <c r="D1261" s="234" t="s">
        <v>189</v>
      </c>
      <c r="E1261" s="233"/>
      <c r="F1261" s="236" t="s">
        <v>2153</v>
      </c>
      <c r="G1261" s="233"/>
      <c r="H1261" s="237">
        <v>1.53</v>
      </c>
      <c r="I1261" s="238"/>
      <c r="J1261" s="233"/>
      <c r="K1261" s="233"/>
      <c r="L1261" s="239"/>
      <c r="M1261" s="240"/>
      <c r="N1261" s="241"/>
      <c r="O1261" s="241"/>
      <c r="P1261" s="241"/>
      <c r="Q1261" s="241"/>
      <c r="R1261" s="241"/>
      <c r="S1261" s="241"/>
      <c r="T1261" s="242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3" t="s">
        <v>189</v>
      </c>
      <c r="AU1261" s="243" t="s">
        <v>81</v>
      </c>
      <c r="AV1261" s="13" t="s">
        <v>81</v>
      </c>
      <c r="AW1261" s="13" t="s">
        <v>4</v>
      </c>
      <c r="AX1261" s="13" t="s">
        <v>79</v>
      </c>
      <c r="AY1261" s="243" t="s">
        <v>178</v>
      </c>
    </row>
    <row r="1262" s="2" customFormat="1" ht="16.5" customHeight="1">
      <c r="A1262" s="40"/>
      <c r="B1262" s="41"/>
      <c r="C1262" s="214" t="s">
        <v>2154</v>
      </c>
      <c r="D1262" s="214" t="s">
        <v>180</v>
      </c>
      <c r="E1262" s="215" t="s">
        <v>2155</v>
      </c>
      <c r="F1262" s="216" t="s">
        <v>2156</v>
      </c>
      <c r="G1262" s="217" t="s">
        <v>1013</v>
      </c>
      <c r="H1262" s="218">
        <v>98.200000000000003</v>
      </c>
      <c r="I1262" s="219"/>
      <c r="J1262" s="220">
        <f>ROUND(I1262*H1262,2)</f>
        <v>0</v>
      </c>
      <c r="K1262" s="216" t="s">
        <v>184</v>
      </c>
      <c r="L1262" s="46"/>
      <c r="M1262" s="221" t="s">
        <v>19</v>
      </c>
      <c r="N1262" s="222" t="s">
        <v>42</v>
      </c>
      <c r="O1262" s="86"/>
      <c r="P1262" s="223">
        <f>O1262*H1262</f>
        <v>0</v>
      </c>
      <c r="Q1262" s="223">
        <v>6.9999999999999994E-05</v>
      </c>
      <c r="R1262" s="223">
        <f>Q1262*H1262</f>
        <v>0.0068739999999999999</v>
      </c>
      <c r="S1262" s="223">
        <v>0</v>
      </c>
      <c r="T1262" s="224">
        <f>S1262*H1262</f>
        <v>0</v>
      </c>
      <c r="U1262" s="40"/>
      <c r="V1262" s="40"/>
      <c r="W1262" s="40"/>
      <c r="X1262" s="40"/>
      <c r="Y1262" s="40"/>
      <c r="Z1262" s="40"/>
      <c r="AA1262" s="40"/>
      <c r="AB1262" s="40"/>
      <c r="AC1262" s="40"/>
      <c r="AD1262" s="40"/>
      <c r="AE1262" s="40"/>
      <c r="AR1262" s="225" t="s">
        <v>272</v>
      </c>
      <c r="AT1262" s="225" t="s">
        <v>180</v>
      </c>
      <c r="AU1262" s="225" t="s">
        <v>81</v>
      </c>
      <c r="AY1262" s="19" t="s">
        <v>178</v>
      </c>
      <c r="BE1262" s="226">
        <f>IF(N1262="základní",J1262,0)</f>
        <v>0</v>
      </c>
      <c r="BF1262" s="226">
        <f>IF(N1262="snížená",J1262,0)</f>
        <v>0</v>
      </c>
      <c r="BG1262" s="226">
        <f>IF(N1262="zákl. přenesená",J1262,0)</f>
        <v>0</v>
      </c>
      <c r="BH1262" s="226">
        <f>IF(N1262="sníž. přenesená",J1262,0)</f>
        <v>0</v>
      </c>
      <c r="BI1262" s="226">
        <f>IF(N1262="nulová",J1262,0)</f>
        <v>0</v>
      </c>
      <c r="BJ1262" s="19" t="s">
        <v>79</v>
      </c>
      <c r="BK1262" s="226">
        <f>ROUND(I1262*H1262,2)</f>
        <v>0</v>
      </c>
      <c r="BL1262" s="19" t="s">
        <v>272</v>
      </c>
      <c r="BM1262" s="225" t="s">
        <v>2157</v>
      </c>
    </row>
    <row r="1263" s="2" customFormat="1">
      <c r="A1263" s="40"/>
      <c r="B1263" s="41"/>
      <c r="C1263" s="42"/>
      <c r="D1263" s="227" t="s">
        <v>187</v>
      </c>
      <c r="E1263" s="42"/>
      <c r="F1263" s="228" t="s">
        <v>2158</v>
      </c>
      <c r="G1263" s="42"/>
      <c r="H1263" s="42"/>
      <c r="I1263" s="229"/>
      <c r="J1263" s="42"/>
      <c r="K1263" s="42"/>
      <c r="L1263" s="46"/>
      <c r="M1263" s="230"/>
      <c r="N1263" s="231"/>
      <c r="O1263" s="86"/>
      <c r="P1263" s="86"/>
      <c r="Q1263" s="86"/>
      <c r="R1263" s="86"/>
      <c r="S1263" s="86"/>
      <c r="T1263" s="87"/>
      <c r="U1263" s="40"/>
      <c r="V1263" s="40"/>
      <c r="W1263" s="40"/>
      <c r="X1263" s="40"/>
      <c r="Y1263" s="40"/>
      <c r="Z1263" s="40"/>
      <c r="AA1263" s="40"/>
      <c r="AB1263" s="40"/>
      <c r="AC1263" s="40"/>
      <c r="AD1263" s="40"/>
      <c r="AE1263" s="40"/>
      <c r="AT1263" s="19" t="s">
        <v>187</v>
      </c>
      <c r="AU1263" s="19" t="s">
        <v>81</v>
      </c>
    </row>
    <row r="1264" s="13" customFormat="1">
      <c r="A1264" s="13"/>
      <c r="B1264" s="232"/>
      <c r="C1264" s="233"/>
      <c r="D1264" s="234" t="s">
        <v>189</v>
      </c>
      <c r="E1264" s="235" t="s">
        <v>19</v>
      </c>
      <c r="F1264" s="236" t="s">
        <v>2159</v>
      </c>
      <c r="G1264" s="233"/>
      <c r="H1264" s="237">
        <v>98.200000000000003</v>
      </c>
      <c r="I1264" s="238"/>
      <c r="J1264" s="233"/>
      <c r="K1264" s="233"/>
      <c r="L1264" s="239"/>
      <c r="M1264" s="240"/>
      <c r="N1264" s="241"/>
      <c r="O1264" s="241"/>
      <c r="P1264" s="241"/>
      <c r="Q1264" s="241"/>
      <c r="R1264" s="241"/>
      <c r="S1264" s="241"/>
      <c r="T1264" s="242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43" t="s">
        <v>189</v>
      </c>
      <c r="AU1264" s="243" t="s">
        <v>81</v>
      </c>
      <c r="AV1264" s="13" t="s">
        <v>81</v>
      </c>
      <c r="AW1264" s="13" t="s">
        <v>33</v>
      </c>
      <c r="AX1264" s="13" t="s">
        <v>79</v>
      </c>
      <c r="AY1264" s="243" t="s">
        <v>178</v>
      </c>
    </row>
    <row r="1265" s="2" customFormat="1" ht="16.5" customHeight="1">
      <c r="A1265" s="40"/>
      <c r="B1265" s="41"/>
      <c r="C1265" s="265" t="s">
        <v>2160</v>
      </c>
      <c r="D1265" s="265" t="s">
        <v>430</v>
      </c>
      <c r="E1265" s="266" t="s">
        <v>2161</v>
      </c>
      <c r="F1265" s="267" t="s">
        <v>2162</v>
      </c>
      <c r="G1265" s="268" t="s">
        <v>275</v>
      </c>
      <c r="H1265" s="269">
        <v>19.640000000000001</v>
      </c>
      <c r="I1265" s="270"/>
      <c r="J1265" s="271">
        <f>ROUND(I1265*H1265,2)</f>
        <v>0</v>
      </c>
      <c r="K1265" s="267" t="s">
        <v>19</v>
      </c>
      <c r="L1265" s="272"/>
      <c r="M1265" s="273" t="s">
        <v>19</v>
      </c>
      <c r="N1265" s="274" t="s">
        <v>42</v>
      </c>
      <c r="O1265" s="86"/>
      <c r="P1265" s="223">
        <f>O1265*H1265</f>
        <v>0</v>
      </c>
      <c r="Q1265" s="223">
        <v>0.0014</v>
      </c>
      <c r="R1265" s="223">
        <f>Q1265*H1265</f>
        <v>0.027496</v>
      </c>
      <c r="S1265" s="223">
        <v>0</v>
      </c>
      <c r="T1265" s="224">
        <f>S1265*H1265</f>
        <v>0</v>
      </c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R1265" s="225" t="s">
        <v>367</v>
      </c>
      <c r="AT1265" s="225" t="s">
        <v>430</v>
      </c>
      <c r="AU1265" s="225" t="s">
        <v>81</v>
      </c>
      <c r="AY1265" s="19" t="s">
        <v>178</v>
      </c>
      <c r="BE1265" s="226">
        <f>IF(N1265="základní",J1265,0)</f>
        <v>0</v>
      </c>
      <c r="BF1265" s="226">
        <f>IF(N1265="snížená",J1265,0)</f>
        <v>0</v>
      </c>
      <c r="BG1265" s="226">
        <f>IF(N1265="zákl. přenesená",J1265,0)</f>
        <v>0</v>
      </c>
      <c r="BH1265" s="226">
        <f>IF(N1265="sníž. přenesená",J1265,0)</f>
        <v>0</v>
      </c>
      <c r="BI1265" s="226">
        <f>IF(N1265="nulová",J1265,0)</f>
        <v>0</v>
      </c>
      <c r="BJ1265" s="19" t="s">
        <v>79</v>
      </c>
      <c r="BK1265" s="226">
        <f>ROUND(I1265*H1265,2)</f>
        <v>0</v>
      </c>
      <c r="BL1265" s="19" t="s">
        <v>272</v>
      </c>
      <c r="BM1265" s="225" t="s">
        <v>2163</v>
      </c>
    </row>
    <row r="1266" s="13" customFormat="1">
      <c r="A1266" s="13"/>
      <c r="B1266" s="232"/>
      <c r="C1266" s="233"/>
      <c r="D1266" s="234" t="s">
        <v>189</v>
      </c>
      <c r="E1266" s="235" t="s">
        <v>19</v>
      </c>
      <c r="F1266" s="236" t="s">
        <v>2164</v>
      </c>
      <c r="G1266" s="233"/>
      <c r="H1266" s="237">
        <v>19.640000000000001</v>
      </c>
      <c r="I1266" s="238"/>
      <c r="J1266" s="233"/>
      <c r="K1266" s="233"/>
      <c r="L1266" s="239"/>
      <c r="M1266" s="240"/>
      <c r="N1266" s="241"/>
      <c r="O1266" s="241"/>
      <c r="P1266" s="241"/>
      <c r="Q1266" s="241"/>
      <c r="R1266" s="241"/>
      <c r="S1266" s="241"/>
      <c r="T1266" s="242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3" t="s">
        <v>189</v>
      </c>
      <c r="AU1266" s="243" t="s">
        <v>81</v>
      </c>
      <c r="AV1266" s="13" t="s">
        <v>81</v>
      </c>
      <c r="AW1266" s="13" t="s">
        <v>33</v>
      </c>
      <c r="AX1266" s="13" t="s">
        <v>79</v>
      </c>
      <c r="AY1266" s="243" t="s">
        <v>178</v>
      </c>
    </row>
    <row r="1267" s="2" customFormat="1" ht="16.5" customHeight="1">
      <c r="A1267" s="40"/>
      <c r="B1267" s="41"/>
      <c r="C1267" s="214" t="s">
        <v>2165</v>
      </c>
      <c r="D1267" s="214" t="s">
        <v>180</v>
      </c>
      <c r="E1267" s="215" t="s">
        <v>2155</v>
      </c>
      <c r="F1267" s="216" t="s">
        <v>2156</v>
      </c>
      <c r="G1267" s="217" t="s">
        <v>1013</v>
      </c>
      <c r="H1267" s="218">
        <v>1</v>
      </c>
      <c r="I1267" s="219"/>
      <c r="J1267" s="220">
        <f>ROUND(I1267*H1267,2)</f>
        <v>0</v>
      </c>
      <c r="K1267" s="216" t="s">
        <v>184</v>
      </c>
      <c r="L1267" s="46"/>
      <c r="M1267" s="221" t="s">
        <v>19</v>
      </c>
      <c r="N1267" s="222" t="s">
        <v>42</v>
      </c>
      <c r="O1267" s="86"/>
      <c r="P1267" s="223">
        <f>O1267*H1267</f>
        <v>0</v>
      </c>
      <c r="Q1267" s="223">
        <v>6.9999999999999994E-05</v>
      </c>
      <c r="R1267" s="223">
        <f>Q1267*H1267</f>
        <v>6.9999999999999994E-05</v>
      </c>
      <c r="S1267" s="223">
        <v>0</v>
      </c>
      <c r="T1267" s="224">
        <f>S1267*H1267</f>
        <v>0</v>
      </c>
      <c r="U1267" s="40"/>
      <c r="V1267" s="40"/>
      <c r="W1267" s="40"/>
      <c r="X1267" s="40"/>
      <c r="Y1267" s="40"/>
      <c r="Z1267" s="40"/>
      <c r="AA1267" s="40"/>
      <c r="AB1267" s="40"/>
      <c r="AC1267" s="40"/>
      <c r="AD1267" s="40"/>
      <c r="AE1267" s="40"/>
      <c r="AR1267" s="225" t="s">
        <v>272</v>
      </c>
      <c r="AT1267" s="225" t="s">
        <v>180</v>
      </c>
      <c r="AU1267" s="225" t="s">
        <v>81</v>
      </c>
      <c r="AY1267" s="19" t="s">
        <v>178</v>
      </c>
      <c r="BE1267" s="226">
        <f>IF(N1267="základní",J1267,0)</f>
        <v>0</v>
      </c>
      <c r="BF1267" s="226">
        <f>IF(N1267="snížená",J1267,0)</f>
        <v>0</v>
      </c>
      <c r="BG1267" s="226">
        <f>IF(N1267="zákl. přenesená",J1267,0)</f>
        <v>0</v>
      </c>
      <c r="BH1267" s="226">
        <f>IF(N1267="sníž. přenesená",J1267,0)</f>
        <v>0</v>
      </c>
      <c r="BI1267" s="226">
        <f>IF(N1267="nulová",J1267,0)</f>
        <v>0</v>
      </c>
      <c r="BJ1267" s="19" t="s">
        <v>79</v>
      </c>
      <c r="BK1267" s="226">
        <f>ROUND(I1267*H1267,2)</f>
        <v>0</v>
      </c>
      <c r="BL1267" s="19" t="s">
        <v>272</v>
      </c>
      <c r="BM1267" s="225" t="s">
        <v>2166</v>
      </c>
    </row>
    <row r="1268" s="2" customFormat="1">
      <c r="A1268" s="40"/>
      <c r="B1268" s="41"/>
      <c r="C1268" s="42"/>
      <c r="D1268" s="227" t="s">
        <v>187</v>
      </c>
      <c r="E1268" s="42"/>
      <c r="F1268" s="228" t="s">
        <v>2158</v>
      </c>
      <c r="G1268" s="42"/>
      <c r="H1268" s="42"/>
      <c r="I1268" s="229"/>
      <c r="J1268" s="42"/>
      <c r="K1268" s="42"/>
      <c r="L1268" s="46"/>
      <c r="M1268" s="230"/>
      <c r="N1268" s="231"/>
      <c r="O1268" s="86"/>
      <c r="P1268" s="86"/>
      <c r="Q1268" s="86"/>
      <c r="R1268" s="86"/>
      <c r="S1268" s="86"/>
      <c r="T1268" s="87"/>
      <c r="U1268" s="40"/>
      <c r="V1268" s="40"/>
      <c r="W1268" s="40"/>
      <c r="X1268" s="40"/>
      <c r="Y1268" s="40"/>
      <c r="Z1268" s="40"/>
      <c r="AA1268" s="40"/>
      <c r="AB1268" s="40"/>
      <c r="AC1268" s="40"/>
      <c r="AD1268" s="40"/>
      <c r="AE1268" s="40"/>
      <c r="AT1268" s="19" t="s">
        <v>187</v>
      </c>
      <c r="AU1268" s="19" t="s">
        <v>81</v>
      </c>
    </row>
    <row r="1269" s="13" customFormat="1">
      <c r="A1269" s="13"/>
      <c r="B1269" s="232"/>
      <c r="C1269" s="233"/>
      <c r="D1269" s="234" t="s">
        <v>189</v>
      </c>
      <c r="E1269" s="235" t="s">
        <v>19</v>
      </c>
      <c r="F1269" s="236" t="s">
        <v>2167</v>
      </c>
      <c r="G1269" s="233"/>
      <c r="H1269" s="237">
        <v>1</v>
      </c>
      <c r="I1269" s="238"/>
      <c r="J1269" s="233"/>
      <c r="K1269" s="233"/>
      <c r="L1269" s="239"/>
      <c r="M1269" s="240"/>
      <c r="N1269" s="241"/>
      <c r="O1269" s="241"/>
      <c r="P1269" s="241"/>
      <c r="Q1269" s="241"/>
      <c r="R1269" s="241"/>
      <c r="S1269" s="241"/>
      <c r="T1269" s="242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3" t="s">
        <v>189</v>
      </c>
      <c r="AU1269" s="243" t="s">
        <v>81</v>
      </c>
      <c r="AV1269" s="13" t="s">
        <v>81</v>
      </c>
      <c r="AW1269" s="13" t="s">
        <v>33</v>
      </c>
      <c r="AX1269" s="13" t="s">
        <v>79</v>
      </c>
      <c r="AY1269" s="243" t="s">
        <v>178</v>
      </c>
    </row>
    <row r="1270" s="2" customFormat="1" ht="24.15" customHeight="1">
      <c r="A1270" s="40"/>
      <c r="B1270" s="41"/>
      <c r="C1270" s="265" t="s">
        <v>2168</v>
      </c>
      <c r="D1270" s="265" t="s">
        <v>430</v>
      </c>
      <c r="E1270" s="266" t="s">
        <v>2169</v>
      </c>
      <c r="F1270" s="267" t="s">
        <v>2170</v>
      </c>
      <c r="G1270" s="268" t="s">
        <v>532</v>
      </c>
      <c r="H1270" s="269">
        <v>8</v>
      </c>
      <c r="I1270" s="270"/>
      <c r="J1270" s="271">
        <f>ROUND(I1270*H1270,2)</f>
        <v>0</v>
      </c>
      <c r="K1270" s="267" t="s">
        <v>184</v>
      </c>
      <c r="L1270" s="272"/>
      <c r="M1270" s="273" t="s">
        <v>19</v>
      </c>
      <c r="N1270" s="274" t="s">
        <v>42</v>
      </c>
      <c r="O1270" s="86"/>
      <c r="P1270" s="223">
        <f>O1270*H1270</f>
        <v>0</v>
      </c>
      <c r="Q1270" s="223">
        <v>0.00020000000000000001</v>
      </c>
      <c r="R1270" s="223">
        <f>Q1270*H1270</f>
        <v>0.0016000000000000001</v>
      </c>
      <c r="S1270" s="223">
        <v>0</v>
      </c>
      <c r="T1270" s="224">
        <f>S1270*H1270</f>
        <v>0</v>
      </c>
      <c r="U1270" s="40"/>
      <c r="V1270" s="40"/>
      <c r="W1270" s="40"/>
      <c r="X1270" s="40"/>
      <c r="Y1270" s="40"/>
      <c r="Z1270" s="40"/>
      <c r="AA1270" s="40"/>
      <c r="AB1270" s="40"/>
      <c r="AC1270" s="40"/>
      <c r="AD1270" s="40"/>
      <c r="AE1270" s="40"/>
      <c r="AR1270" s="225" t="s">
        <v>367</v>
      </c>
      <c r="AT1270" s="225" t="s">
        <v>430</v>
      </c>
      <c r="AU1270" s="225" t="s">
        <v>81</v>
      </c>
      <c r="AY1270" s="19" t="s">
        <v>178</v>
      </c>
      <c r="BE1270" s="226">
        <f>IF(N1270="základní",J1270,0)</f>
        <v>0</v>
      </c>
      <c r="BF1270" s="226">
        <f>IF(N1270="snížená",J1270,0)</f>
        <v>0</v>
      </c>
      <c r="BG1270" s="226">
        <f>IF(N1270="zákl. přenesená",J1270,0)</f>
        <v>0</v>
      </c>
      <c r="BH1270" s="226">
        <f>IF(N1270="sníž. přenesená",J1270,0)</f>
        <v>0</v>
      </c>
      <c r="BI1270" s="226">
        <f>IF(N1270="nulová",J1270,0)</f>
        <v>0</v>
      </c>
      <c r="BJ1270" s="19" t="s">
        <v>79</v>
      </c>
      <c r="BK1270" s="226">
        <f>ROUND(I1270*H1270,2)</f>
        <v>0</v>
      </c>
      <c r="BL1270" s="19" t="s">
        <v>272</v>
      </c>
      <c r="BM1270" s="225" t="s">
        <v>2171</v>
      </c>
    </row>
    <row r="1271" s="2" customFormat="1" ht="16.5" customHeight="1">
      <c r="A1271" s="40"/>
      <c r="B1271" s="41"/>
      <c r="C1271" s="214" t="s">
        <v>2172</v>
      </c>
      <c r="D1271" s="214" t="s">
        <v>180</v>
      </c>
      <c r="E1271" s="215" t="s">
        <v>2155</v>
      </c>
      <c r="F1271" s="216" t="s">
        <v>2156</v>
      </c>
      <c r="G1271" s="217" t="s">
        <v>1013</v>
      </c>
      <c r="H1271" s="218">
        <v>7</v>
      </c>
      <c r="I1271" s="219"/>
      <c r="J1271" s="220">
        <f>ROUND(I1271*H1271,2)</f>
        <v>0</v>
      </c>
      <c r="K1271" s="216" t="s">
        <v>184</v>
      </c>
      <c r="L1271" s="46"/>
      <c r="M1271" s="221" t="s">
        <v>19</v>
      </c>
      <c r="N1271" s="222" t="s">
        <v>42</v>
      </c>
      <c r="O1271" s="86"/>
      <c r="P1271" s="223">
        <f>O1271*H1271</f>
        <v>0</v>
      </c>
      <c r="Q1271" s="223">
        <v>6.9999999999999994E-05</v>
      </c>
      <c r="R1271" s="223">
        <f>Q1271*H1271</f>
        <v>0.00048999999999999998</v>
      </c>
      <c r="S1271" s="223">
        <v>0</v>
      </c>
      <c r="T1271" s="224">
        <f>S1271*H1271</f>
        <v>0</v>
      </c>
      <c r="U1271" s="40"/>
      <c r="V1271" s="40"/>
      <c r="W1271" s="40"/>
      <c r="X1271" s="40"/>
      <c r="Y1271" s="40"/>
      <c r="Z1271" s="40"/>
      <c r="AA1271" s="40"/>
      <c r="AB1271" s="40"/>
      <c r="AC1271" s="40"/>
      <c r="AD1271" s="40"/>
      <c r="AE1271" s="40"/>
      <c r="AR1271" s="225" t="s">
        <v>272</v>
      </c>
      <c r="AT1271" s="225" t="s">
        <v>180</v>
      </c>
      <c r="AU1271" s="225" t="s">
        <v>81</v>
      </c>
      <c r="AY1271" s="19" t="s">
        <v>178</v>
      </c>
      <c r="BE1271" s="226">
        <f>IF(N1271="základní",J1271,0)</f>
        <v>0</v>
      </c>
      <c r="BF1271" s="226">
        <f>IF(N1271="snížená",J1271,0)</f>
        <v>0</v>
      </c>
      <c r="BG1271" s="226">
        <f>IF(N1271="zákl. přenesená",J1271,0)</f>
        <v>0</v>
      </c>
      <c r="BH1271" s="226">
        <f>IF(N1271="sníž. přenesená",J1271,0)</f>
        <v>0</v>
      </c>
      <c r="BI1271" s="226">
        <f>IF(N1271="nulová",J1271,0)</f>
        <v>0</v>
      </c>
      <c r="BJ1271" s="19" t="s">
        <v>79</v>
      </c>
      <c r="BK1271" s="226">
        <f>ROUND(I1271*H1271,2)</f>
        <v>0</v>
      </c>
      <c r="BL1271" s="19" t="s">
        <v>272</v>
      </c>
      <c r="BM1271" s="225" t="s">
        <v>2173</v>
      </c>
    </row>
    <row r="1272" s="2" customFormat="1">
      <c r="A1272" s="40"/>
      <c r="B1272" s="41"/>
      <c r="C1272" s="42"/>
      <c r="D1272" s="227" t="s">
        <v>187</v>
      </c>
      <c r="E1272" s="42"/>
      <c r="F1272" s="228" t="s">
        <v>2158</v>
      </c>
      <c r="G1272" s="42"/>
      <c r="H1272" s="42"/>
      <c r="I1272" s="229"/>
      <c r="J1272" s="42"/>
      <c r="K1272" s="42"/>
      <c r="L1272" s="46"/>
      <c r="M1272" s="230"/>
      <c r="N1272" s="231"/>
      <c r="O1272" s="86"/>
      <c r="P1272" s="86"/>
      <c r="Q1272" s="86"/>
      <c r="R1272" s="86"/>
      <c r="S1272" s="86"/>
      <c r="T1272" s="87"/>
      <c r="U1272" s="40"/>
      <c r="V1272" s="40"/>
      <c r="W1272" s="40"/>
      <c r="X1272" s="40"/>
      <c r="Y1272" s="40"/>
      <c r="Z1272" s="40"/>
      <c r="AA1272" s="40"/>
      <c r="AB1272" s="40"/>
      <c r="AC1272" s="40"/>
      <c r="AD1272" s="40"/>
      <c r="AE1272" s="40"/>
      <c r="AT1272" s="19" t="s">
        <v>187</v>
      </c>
      <c r="AU1272" s="19" t="s">
        <v>81</v>
      </c>
    </row>
    <row r="1273" s="13" customFormat="1">
      <c r="A1273" s="13"/>
      <c r="B1273" s="232"/>
      <c r="C1273" s="233"/>
      <c r="D1273" s="234" t="s">
        <v>189</v>
      </c>
      <c r="E1273" s="235" t="s">
        <v>19</v>
      </c>
      <c r="F1273" s="236" t="s">
        <v>2174</v>
      </c>
      <c r="G1273" s="233"/>
      <c r="H1273" s="237">
        <v>5</v>
      </c>
      <c r="I1273" s="238"/>
      <c r="J1273" s="233"/>
      <c r="K1273" s="233"/>
      <c r="L1273" s="239"/>
      <c r="M1273" s="240"/>
      <c r="N1273" s="241"/>
      <c r="O1273" s="241"/>
      <c r="P1273" s="241"/>
      <c r="Q1273" s="241"/>
      <c r="R1273" s="241"/>
      <c r="S1273" s="241"/>
      <c r="T1273" s="242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3" t="s">
        <v>189</v>
      </c>
      <c r="AU1273" s="243" t="s">
        <v>81</v>
      </c>
      <c r="AV1273" s="13" t="s">
        <v>81</v>
      </c>
      <c r="AW1273" s="13" t="s">
        <v>33</v>
      </c>
      <c r="AX1273" s="13" t="s">
        <v>71</v>
      </c>
      <c r="AY1273" s="243" t="s">
        <v>178</v>
      </c>
    </row>
    <row r="1274" s="13" customFormat="1">
      <c r="A1274" s="13"/>
      <c r="B1274" s="232"/>
      <c r="C1274" s="233"/>
      <c r="D1274" s="234" t="s">
        <v>189</v>
      </c>
      <c r="E1274" s="235" t="s">
        <v>19</v>
      </c>
      <c r="F1274" s="236" t="s">
        <v>2175</v>
      </c>
      <c r="G1274" s="233"/>
      <c r="H1274" s="237">
        <v>1</v>
      </c>
      <c r="I1274" s="238"/>
      <c r="J1274" s="233"/>
      <c r="K1274" s="233"/>
      <c r="L1274" s="239"/>
      <c r="M1274" s="240"/>
      <c r="N1274" s="241"/>
      <c r="O1274" s="241"/>
      <c r="P1274" s="241"/>
      <c r="Q1274" s="241"/>
      <c r="R1274" s="241"/>
      <c r="S1274" s="241"/>
      <c r="T1274" s="242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3" t="s">
        <v>189</v>
      </c>
      <c r="AU1274" s="243" t="s">
        <v>81</v>
      </c>
      <c r="AV1274" s="13" t="s">
        <v>81</v>
      </c>
      <c r="AW1274" s="13" t="s">
        <v>33</v>
      </c>
      <c r="AX1274" s="13" t="s">
        <v>71</v>
      </c>
      <c r="AY1274" s="243" t="s">
        <v>178</v>
      </c>
    </row>
    <row r="1275" s="13" customFormat="1">
      <c r="A1275" s="13"/>
      <c r="B1275" s="232"/>
      <c r="C1275" s="233"/>
      <c r="D1275" s="234" t="s">
        <v>189</v>
      </c>
      <c r="E1275" s="235" t="s">
        <v>19</v>
      </c>
      <c r="F1275" s="236" t="s">
        <v>2176</v>
      </c>
      <c r="G1275" s="233"/>
      <c r="H1275" s="237">
        <v>1</v>
      </c>
      <c r="I1275" s="238"/>
      <c r="J1275" s="233"/>
      <c r="K1275" s="233"/>
      <c r="L1275" s="239"/>
      <c r="M1275" s="240"/>
      <c r="N1275" s="241"/>
      <c r="O1275" s="241"/>
      <c r="P1275" s="241"/>
      <c r="Q1275" s="241"/>
      <c r="R1275" s="241"/>
      <c r="S1275" s="241"/>
      <c r="T1275" s="242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3" t="s">
        <v>189</v>
      </c>
      <c r="AU1275" s="243" t="s">
        <v>81</v>
      </c>
      <c r="AV1275" s="13" t="s">
        <v>81</v>
      </c>
      <c r="AW1275" s="13" t="s">
        <v>33</v>
      </c>
      <c r="AX1275" s="13" t="s">
        <v>71</v>
      </c>
      <c r="AY1275" s="243" t="s">
        <v>178</v>
      </c>
    </row>
    <row r="1276" s="14" customFormat="1">
      <c r="A1276" s="14"/>
      <c r="B1276" s="244"/>
      <c r="C1276" s="245"/>
      <c r="D1276" s="234" t="s">
        <v>189</v>
      </c>
      <c r="E1276" s="246" t="s">
        <v>19</v>
      </c>
      <c r="F1276" s="247" t="s">
        <v>214</v>
      </c>
      <c r="G1276" s="245"/>
      <c r="H1276" s="248">
        <v>7</v>
      </c>
      <c r="I1276" s="249"/>
      <c r="J1276" s="245"/>
      <c r="K1276" s="245"/>
      <c r="L1276" s="250"/>
      <c r="M1276" s="251"/>
      <c r="N1276" s="252"/>
      <c r="O1276" s="252"/>
      <c r="P1276" s="252"/>
      <c r="Q1276" s="252"/>
      <c r="R1276" s="252"/>
      <c r="S1276" s="252"/>
      <c r="T1276" s="253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4" t="s">
        <v>189</v>
      </c>
      <c r="AU1276" s="254" t="s">
        <v>81</v>
      </c>
      <c r="AV1276" s="14" t="s">
        <v>185</v>
      </c>
      <c r="AW1276" s="14" t="s">
        <v>33</v>
      </c>
      <c r="AX1276" s="14" t="s">
        <v>79</v>
      </c>
      <c r="AY1276" s="254" t="s">
        <v>178</v>
      </c>
    </row>
    <row r="1277" s="2" customFormat="1" ht="16.5" customHeight="1">
      <c r="A1277" s="40"/>
      <c r="B1277" s="41"/>
      <c r="C1277" s="265" t="s">
        <v>2177</v>
      </c>
      <c r="D1277" s="265" t="s">
        <v>430</v>
      </c>
      <c r="E1277" s="266" t="s">
        <v>2178</v>
      </c>
      <c r="F1277" s="267" t="s">
        <v>2179</v>
      </c>
      <c r="G1277" s="268" t="s">
        <v>532</v>
      </c>
      <c r="H1277" s="269">
        <v>20</v>
      </c>
      <c r="I1277" s="270"/>
      <c r="J1277" s="271">
        <f>ROUND(I1277*H1277,2)</f>
        <v>0</v>
      </c>
      <c r="K1277" s="267" t="s">
        <v>184</v>
      </c>
      <c r="L1277" s="272"/>
      <c r="M1277" s="273" t="s">
        <v>19</v>
      </c>
      <c r="N1277" s="274" t="s">
        <v>42</v>
      </c>
      <c r="O1277" s="86"/>
      <c r="P1277" s="223">
        <f>O1277*H1277</f>
        <v>0</v>
      </c>
      <c r="Q1277" s="223">
        <v>0.00080000000000000004</v>
      </c>
      <c r="R1277" s="223">
        <f>Q1277*H1277</f>
        <v>0.016</v>
      </c>
      <c r="S1277" s="223">
        <v>0</v>
      </c>
      <c r="T1277" s="224">
        <f>S1277*H1277</f>
        <v>0</v>
      </c>
      <c r="U1277" s="40"/>
      <c r="V1277" s="40"/>
      <c r="W1277" s="40"/>
      <c r="X1277" s="40"/>
      <c r="Y1277" s="40"/>
      <c r="Z1277" s="40"/>
      <c r="AA1277" s="40"/>
      <c r="AB1277" s="40"/>
      <c r="AC1277" s="40"/>
      <c r="AD1277" s="40"/>
      <c r="AE1277" s="40"/>
      <c r="AR1277" s="225" t="s">
        <v>367</v>
      </c>
      <c r="AT1277" s="225" t="s">
        <v>430</v>
      </c>
      <c r="AU1277" s="225" t="s">
        <v>81</v>
      </c>
      <c r="AY1277" s="19" t="s">
        <v>178</v>
      </c>
      <c r="BE1277" s="226">
        <f>IF(N1277="základní",J1277,0)</f>
        <v>0</v>
      </c>
      <c r="BF1277" s="226">
        <f>IF(N1277="snížená",J1277,0)</f>
        <v>0</v>
      </c>
      <c r="BG1277" s="226">
        <f>IF(N1277="zákl. přenesená",J1277,0)</f>
        <v>0</v>
      </c>
      <c r="BH1277" s="226">
        <f>IF(N1277="sníž. přenesená",J1277,0)</f>
        <v>0</v>
      </c>
      <c r="BI1277" s="226">
        <f>IF(N1277="nulová",J1277,0)</f>
        <v>0</v>
      </c>
      <c r="BJ1277" s="19" t="s">
        <v>79</v>
      </c>
      <c r="BK1277" s="226">
        <f>ROUND(I1277*H1277,2)</f>
        <v>0</v>
      </c>
      <c r="BL1277" s="19" t="s">
        <v>272</v>
      </c>
      <c r="BM1277" s="225" t="s">
        <v>2180</v>
      </c>
    </row>
    <row r="1278" s="2" customFormat="1" ht="16.5" customHeight="1">
      <c r="A1278" s="40"/>
      <c r="B1278" s="41"/>
      <c r="C1278" s="265" t="s">
        <v>2181</v>
      </c>
      <c r="D1278" s="265" t="s">
        <v>430</v>
      </c>
      <c r="E1278" s="266" t="s">
        <v>2182</v>
      </c>
      <c r="F1278" s="267" t="s">
        <v>2183</v>
      </c>
      <c r="G1278" s="268" t="s">
        <v>532</v>
      </c>
      <c r="H1278" s="269">
        <v>10</v>
      </c>
      <c r="I1278" s="270"/>
      <c r="J1278" s="271">
        <f>ROUND(I1278*H1278,2)</f>
        <v>0</v>
      </c>
      <c r="K1278" s="267" t="s">
        <v>184</v>
      </c>
      <c r="L1278" s="272"/>
      <c r="M1278" s="273" t="s">
        <v>19</v>
      </c>
      <c r="N1278" s="274" t="s">
        <v>42</v>
      </c>
      <c r="O1278" s="86"/>
      <c r="P1278" s="223">
        <f>O1278*H1278</f>
        <v>0</v>
      </c>
      <c r="Q1278" s="223">
        <v>0.00014999999999999999</v>
      </c>
      <c r="R1278" s="223">
        <f>Q1278*H1278</f>
        <v>0.0014999999999999998</v>
      </c>
      <c r="S1278" s="223">
        <v>0</v>
      </c>
      <c r="T1278" s="224">
        <f>S1278*H1278</f>
        <v>0</v>
      </c>
      <c r="U1278" s="40"/>
      <c r="V1278" s="40"/>
      <c r="W1278" s="40"/>
      <c r="X1278" s="40"/>
      <c r="Y1278" s="40"/>
      <c r="Z1278" s="40"/>
      <c r="AA1278" s="40"/>
      <c r="AB1278" s="40"/>
      <c r="AC1278" s="40"/>
      <c r="AD1278" s="40"/>
      <c r="AE1278" s="40"/>
      <c r="AR1278" s="225" t="s">
        <v>367</v>
      </c>
      <c r="AT1278" s="225" t="s">
        <v>430</v>
      </c>
      <c r="AU1278" s="225" t="s">
        <v>81</v>
      </c>
      <c r="AY1278" s="19" t="s">
        <v>178</v>
      </c>
      <c r="BE1278" s="226">
        <f>IF(N1278="základní",J1278,0)</f>
        <v>0</v>
      </c>
      <c r="BF1278" s="226">
        <f>IF(N1278="snížená",J1278,0)</f>
        <v>0</v>
      </c>
      <c r="BG1278" s="226">
        <f>IF(N1278="zákl. přenesená",J1278,0)</f>
        <v>0</v>
      </c>
      <c r="BH1278" s="226">
        <f>IF(N1278="sníž. přenesená",J1278,0)</f>
        <v>0</v>
      </c>
      <c r="BI1278" s="226">
        <f>IF(N1278="nulová",J1278,0)</f>
        <v>0</v>
      </c>
      <c r="BJ1278" s="19" t="s">
        <v>79</v>
      </c>
      <c r="BK1278" s="226">
        <f>ROUND(I1278*H1278,2)</f>
        <v>0</v>
      </c>
      <c r="BL1278" s="19" t="s">
        <v>272</v>
      </c>
      <c r="BM1278" s="225" t="s">
        <v>2184</v>
      </c>
    </row>
    <row r="1279" s="2" customFormat="1" ht="16.5" customHeight="1">
      <c r="A1279" s="40"/>
      <c r="B1279" s="41"/>
      <c r="C1279" s="265" t="s">
        <v>2185</v>
      </c>
      <c r="D1279" s="265" t="s">
        <v>430</v>
      </c>
      <c r="E1279" s="266" t="s">
        <v>2186</v>
      </c>
      <c r="F1279" s="267" t="s">
        <v>2187</v>
      </c>
      <c r="G1279" s="268" t="s">
        <v>532</v>
      </c>
      <c r="H1279" s="269">
        <v>10</v>
      </c>
      <c r="I1279" s="270"/>
      <c r="J1279" s="271">
        <f>ROUND(I1279*H1279,2)</f>
        <v>0</v>
      </c>
      <c r="K1279" s="267" t="s">
        <v>184</v>
      </c>
      <c r="L1279" s="272"/>
      <c r="M1279" s="273" t="s">
        <v>19</v>
      </c>
      <c r="N1279" s="274" t="s">
        <v>42</v>
      </c>
      <c r="O1279" s="86"/>
      <c r="P1279" s="223">
        <f>O1279*H1279</f>
        <v>0</v>
      </c>
      <c r="Q1279" s="223">
        <v>5.0000000000000002E-05</v>
      </c>
      <c r="R1279" s="223">
        <f>Q1279*H1279</f>
        <v>0.00050000000000000001</v>
      </c>
      <c r="S1279" s="223">
        <v>0</v>
      </c>
      <c r="T1279" s="224">
        <f>S1279*H1279</f>
        <v>0</v>
      </c>
      <c r="U1279" s="40"/>
      <c r="V1279" s="40"/>
      <c r="W1279" s="40"/>
      <c r="X1279" s="40"/>
      <c r="Y1279" s="40"/>
      <c r="Z1279" s="40"/>
      <c r="AA1279" s="40"/>
      <c r="AB1279" s="40"/>
      <c r="AC1279" s="40"/>
      <c r="AD1279" s="40"/>
      <c r="AE1279" s="40"/>
      <c r="AR1279" s="225" t="s">
        <v>367</v>
      </c>
      <c r="AT1279" s="225" t="s">
        <v>430</v>
      </c>
      <c r="AU1279" s="225" t="s">
        <v>81</v>
      </c>
      <c r="AY1279" s="19" t="s">
        <v>178</v>
      </c>
      <c r="BE1279" s="226">
        <f>IF(N1279="základní",J1279,0)</f>
        <v>0</v>
      </c>
      <c r="BF1279" s="226">
        <f>IF(N1279="snížená",J1279,0)</f>
        <v>0</v>
      </c>
      <c r="BG1279" s="226">
        <f>IF(N1279="zákl. přenesená",J1279,0)</f>
        <v>0</v>
      </c>
      <c r="BH1279" s="226">
        <f>IF(N1279="sníž. přenesená",J1279,0)</f>
        <v>0</v>
      </c>
      <c r="BI1279" s="226">
        <f>IF(N1279="nulová",J1279,0)</f>
        <v>0</v>
      </c>
      <c r="BJ1279" s="19" t="s">
        <v>79</v>
      </c>
      <c r="BK1279" s="226">
        <f>ROUND(I1279*H1279,2)</f>
        <v>0</v>
      </c>
      <c r="BL1279" s="19" t="s">
        <v>272</v>
      </c>
      <c r="BM1279" s="225" t="s">
        <v>2188</v>
      </c>
    </row>
    <row r="1280" s="2" customFormat="1" ht="16.5" customHeight="1">
      <c r="A1280" s="40"/>
      <c r="B1280" s="41"/>
      <c r="C1280" s="214" t="s">
        <v>2189</v>
      </c>
      <c r="D1280" s="214" t="s">
        <v>180</v>
      </c>
      <c r="E1280" s="215" t="s">
        <v>2190</v>
      </c>
      <c r="F1280" s="216" t="s">
        <v>2191</v>
      </c>
      <c r="G1280" s="217" t="s">
        <v>1013</v>
      </c>
      <c r="H1280" s="218">
        <v>162.16800000000001</v>
      </c>
      <c r="I1280" s="219"/>
      <c r="J1280" s="220">
        <f>ROUND(I1280*H1280,2)</f>
        <v>0</v>
      </c>
      <c r="K1280" s="216" t="s">
        <v>184</v>
      </c>
      <c r="L1280" s="46"/>
      <c r="M1280" s="221" t="s">
        <v>19</v>
      </c>
      <c r="N1280" s="222" t="s">
        <v>42</v>
      </c>
      <c r="O1280" s="86"/>
      <c r="P1280" s="223">
        <f>O1280*H1280</f>
        <v>0</v>
      </c>
      <c r="Q1280" s="223">
        <v>5.0000000000000002E-05</v>
      </c>
      <c r="R1280" s="223">
        <f>Q1280*H1280</f>
        <v>0.0081084</v>
      </c>
      <c r="S1280" s="223">
        <v>0</v>
      </c>
      <c r="T1280" s="224">
        <f>S1280*H1280</f>
        <v>0</v>
      </c>
      <c r="U1280" s="40"/>
      <c r="V1280" s="40"/>
      <c r="W1280" s="40"/>
      <c r="X1280" s="40"/>
      <c r="Y1280" s="40"/>
      <c r="Z1280" s="40"/>
      <c r="AA1280" s="40"/>
      <c r="AB1280" s="40"/>
      <c r="AC1280" s="40"/>
      <c r="AD1280" s="40"/>
      <c r="AE1280" s="40"/>
      <c r="AR1280" s="225" t="s">
        <v>272</v>
      </c>
      <c r="AT1280" s="225" t="s">
        <v>180</v>
      </c>
      <c r="AU1280" s="225" t="s">
        <v>81</v>
      </c>
      <c r="AY1280" s="19" t="s">
        <v>178</v>
      </c>
      <c r="BE1280" s="226">
        <f>IF(N1280="základní",J1280,0)</f>
        <v>0</v>
      </c>
      <c r="BF1280" s="226">
        <f>IF(N1280="snížená",J1280,0)</f>
        <v>0</v>
      </c>
      <c r="BG1280" s="226">
        <f>IF(N1280="zákl. přenesená",J1280,0)</f>
        <v>0</v>
      </c>
      <c r="BH1280" s="226">
        <f>IF(N1280="sníž. přenesená",J1280,0)</f>
        <v>0</v>
      </c>
      <c r="BI1280" s="226">
        <f>IF(N1280="nulová",J1280,0)</f>
        <v>0</v>
      </c>
      <c r="BJ1280" s="19" t="s">
        <v>79</v>
      </c>
      <c r="BK1280" s="226">
        <f>ROUND(I1280*H1280,2)</f>
        <v>0</v>
      </c>
      <c r="BL1280" s="19" t="s">
        <v>272</v>
      </c>
      <c r="BM1280" s="225" t="s">
        <v>2192</v>
      </c>
    </row>
    <row r="1281" s="2" customFormat="1">
      <c r="A1281" s="40"/>
      <c r="B1281" s="41"/>
      <c r="C1281" s="42"/>
      <c r="D1281" s="227" t="s">
        <v>187</v>
      </c>
      <c r="E1281" s="42"/>
      <c r="F1281" s="228" t="s">
        <v>2193</v>
      </c>
      <c r="G1281" s="42"/>
      <c r="H1281" s="42"/>
      <c r="I1281" s="229"/>
      <c r="J1281" s="42"/>
      <c r="K1281" s="42"/>
      <c r="L1281" s="46"/>
      <c r="M1281" s="230"/>
      <c r="N1281" s="231"/>
      <c r="O1281" s="86"/>
      <c r="P1281" s="86"/>
      <c r="Q1281" s="86"/>
      <c r="R1281" s="86"/>
      <c r="S1281" s="86"/>
      <c r="T1281" s="87"/>
      <c r="U1281" s="40"/>
      <c r="V1281" s="40"/>
      <c r="W1281" s="40"/>
      <c r="X1281" s="40"/>
      <c r="Y1281" s="40"/>
      <c r="Z1281" s="40"/>
      <c r="AA1281" s="40"/>
      <c r="AB1281" s="40"/>
      <c r="AC1281" s="40"/>
      <c r="AD1281" s="40"/>
      <c r="AE1281" s="40"/>
      <c r="AT1281" s="19" t="s">
        <v>187</v>
      </c>
      <c r="AU1281" s="19" t="s">
        <v>81</v>
      </c>
    </row>
    <row r="1282" s="15" customFormat="1">
      <c r="A1282" s="15"/>
      <c r="B1282" s="255"/>
      <c r="C1282" s="256"/>
      <c r="D1282" s="234" t="s">
        <v>189</v>
      </c>
      <c r="E1282" s="257" t="s">
        <v>19</v>
      </c>
      <c r="F1282" s="258" t="s">
        <v>2194</v>
      </c>
      <c r="G1282" s="256"/>
      <c r="H1282" s="257" t="s">
        <v>19</v>
      </c>
      <c r="I1282" s="259"/>
      <c r="J1282" s="256"/>
      <c r="K1282" s="256"/>
      <c r="L1282" s="260"/>
      <c r="M1282" s="261"/>
      <c r="N1282" s="262"/>
      <c r="O1282" s="262"/>
      <c r="P1282" s="262"/>
      <c r="Q1282" s="262"/>
      <c r="R1282" s="262"/>
      <c r="S1282" s="262"/>
      <c r="T1282" s="263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64" t="s">
        <v>189</v>
      </c>
      <c r="AU1282" s="264" t="s">
        <v>81</v>
      </c>
      <c r="AV1282" s="15" t="s">
        <v>79</v>
      </c>
      <c r="AW1282" s="15" t="s">
        <v>33</v>
      </c>
      <c r="AX1282" s="15" t="s">
        <v>71</v>
      </c>
      <c r="AY1282" s="264" t="s">
        <v>178</v>
      </c>
    </row>
    <row r="1283" s="13" customFormat="1">
      <c r="A1283" s="13"/>
      <c r="B1283" s="232"/>
      <c r="C1283" s="233"/>
      <c r="D1283" s="234" t="s">
        <v>189</v>
      </c>
      <c r="E1283" s="235" t="s">
        <v>19</v>
      </c>
      <c r="F1283" s="236" t="s">
        <v>2195</v>
      </c>
      <c r="G1283" s="233"/>
      <c r="H1283" s="237">
        <v>55.659999999999997</v>
      </c>
      <c r="I1283" s="238"/>
      <c r="J1283" s="233"/>
      <c r="K1283" s="233"/>
      <c r="L1283" s="239"/>
      <c r="M1283" s="240"/>
      <c r="N1283" s="241"/>
      <c r="O1283" s="241"/>
      <c r="P1283" s="241"/>
      <c r="Q1283" s="241"/>
      <c r="R1283" s="241"/>
      <c r="S1283" s="241"/>
      <c r="T1283" s="242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3" t="s">
        <v>189</v>
      </c>
      <c r="AU1283" s="243" t="s">
        <v>81</v>
      </c>
      <c r="AV1283" s="13" t="s">
        <v>81</v>
      </c>
      <c r="AW1283" s="13" t="s">
        <v>33</v>
      </c>
      <c r="AX1283" s="13" t="s">
        <v>71</v>
      </c>
      <c r="AY1283" s="243" t="s">
        <v>178</v>
      </c>
    </row>
    <row r="1284" s="13" customFormat="1">
      <c r="A1284" s="13"/>
      <c r="B1284" s="232"/>
      <c r="C1284" s="233"/>
      <c r="D1284" s="234" t="s">
        <v>189</v>
      </c>
      <c r="E1284" s="235" t="s">
        <v>19</v>
      </c>
      <c r="F1284" s="236" t="s">
        <v>2196</v>
      </c>
      <c r="G1284" s="233"/>
      <c r="H1284" s="237">
        <v>37.295999999999999</v>
      </c>
      <c r="I1284" s="238"/>
      <c r="J1284" s="233"/>
      <c r="K1284" s="233"/>
      <c r="L1284" s="239"/>
      <c r="M1284" s="240"/>
      <c r="N1284" s="241"/>
      <c r="O1284" s="241"/>
      <c r="P1284" s="241"/>
      <c r="Q1284" s="241"/>
      <c r="R1284" s="241"/>
      <c r="S1284" s="241"/>
      <c r="T1284" s="242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3" t="s">
        <v>189</v>
      </c>
      <c r="AU1284" s="243" t="s">
        <v>81</v>
      </c>
      <c r="AV1284" s="13" t="s">
        <v>81</v>
      </c>
      <c r="AW1284" s="13" t="s">
        <v>33</v>
      </c>
      <c r="AX1284" s="13" t="s">
        <v>71</v>
      </c>
      <c r="AY1284" s="243" t="s">
        <v>178</v>
      </c>
    </row>
    <row r="1285" s="15" customFormat="1">
      <c r="A1285" s="15"/>
      <c r="B1285" s="255"/>
      <c r="C1285" s="256"/>
      <c r="D1285" s="234" t="s">
        <v>189</v>
      </c>
      <c r="E1285" s="257" t="s">
        <v>19</v>
      </c>
      <c r="F1285" s="258" t="s">
        <v>2197</v>
      </c>
      <c r="G1285" s="256"/>
      <c r="H1285" s="257" t="s">
        <v>19</v>
      </c>
      <c r="I1285" s="259"/>
      <c r="J1285" s="256"/>
      <c r="K1285" s="256"/>
      <c r="L1285" s="260"/>
      <c r="M1285" s="261"/>
      <c r="N1285" s="262"/>
      <c r="O1285" s="262"/>
      <c r="P1285" s="262"/>
      <c r="Q1285" s="262"/>
      <c r="R1285" s="262"/>
      <c r="S1285" s="262"/>
      <c r="T1285" s="263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64" t="s">
        <v>189</v>
      </c>
      <c r="AU1285" s="264" t="s">
        <v>81</v>
      </c>
      <c r="AV1285" s="15" t="s">
        <v>79</v>
      </c>
      <c r="AW1285" s="15" t="s">
        <v>33</v>
      </c>
      <c r="AX1285" s="15" t="s">
        <v>71</v>
      </c>
      <c r="AY1285" s="264" t="s">
        <v>178</v>
      </c>
    </row>
    <row r="1286" s="13" customFormat="1">
      <c r="A1286" s="13"/>
      <c r="B1286" s="232"/>
      <c r="C1286" s="233"/>
      <c r="D1286" s="234" t="s">
        <v>189</v>
      </c>
      <c r="E1286" s="235" t="s">
        <v>19</v>
      </c>
      <c r="F1286" s="236" t="s">
        <v>2198</v>
      </c>
      <c r="G1286" s="233"/>
      <c r="H1286" s="237">
        <v>69.212000000000003</v>
      </c>
      <c r="I1286" s="238"/>
      <c r="J1286" s="233"/>
      <c r="K1286" s="233"/>
      <c r="L1286" s="239"/>
      <c r="M1286" s="240"/>
      <c r="N1286" s="241"/>
      <c r="O1286" s="241"/>
      <c r="P1286" s="241"/>
      <c r="Q1286" s="241"/>
      <c r="R1286" s="241"/>
      <c r="S1286" s="241"/>
      <c r="T1286" s="242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3" t="s">
        <v>189</v>
      </c>
      <c r="AU1286" s="243" t="s">
        <v>81</v>
      </c>
      <c r="AV1286" s="13" t="s">
        <v>81</v>
      </c>
      <c r="AW1286" s="13" t="s">
        <v>33</v>
      </c>
      <c r="AX1286" s="13" t="s">
        <v>71</v>
      </c>
      <c r="AY1286" s="243" t="s">
        <v>178</v>
      </c>
    </row>
    <row r="1287" s="14" customFormat="1">
      <c r="A1287" s="14"/>
      <c r="B1287" s="244"/>
      <c r="C1287" s="245"/>
      <c r="D1287" s="234" t="s">
        <v>189</v>
      </c>
      <c r="E1287" s="246" t="s">
        <v>19</v>
      </c>
      <c r="F1287" s="247" t="s">
        <v>214</v>
      </c>
      <c r="G1287" s="245"/>
      <c r="H1287" s="248">
        <v>162.16800000000001</v>
      </c>
      <c r="I1287" s="249"/>
      <c r="J1287" s="245"/>
      <c r="K1287" s="245"/>
      <c r="L1287" s="250"/>
      <c r="M1287" s="251"/>
      <c r="N1287" s="252"/>
      <c r="O1287" s="252"/>
      <c r="P1287" s="252"/>
      <c r="Q1287" s="252"/>
      <c r="R1287" s="252"/>
      <c r="S1287" s="252"/>
      <c r="T1287" s="253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4" t="s">
        <v>189</v>
      </c>
      <c r="AU1287" s="254" t="s">
        <v>81</v>
      </c>
      <c r="AV1287" s="14" t="s">
        <v>185</v>
      </c>
      <c r="AW1287" s="14" t="s">
        <v>33</v>
      </c>
      <c r="AX1287" s="14" t="s">
        <v>79</v>
      </c>
      <c r="AY1287" s="254" t="s">
        <v>178</v>
      </c>
    </row>
    <row r="1288" s="2" customFormat="1" ht="16.5" customHeight="1">
      <c r="A1288" s="40"/>
      <c r="B1288" s="41"/>
      <c r="C1288" s="265" t="s">
        <v>2199</v>
      </c>
      <c r="D1288" s="265" t="s">
        <v>430</v>
      </c>
      <c r="E1288" s="266" t="s">
        <v>2200</v>
      </c>
      <c r="F1288" s="267" t="s">
        <v>2201</v>
      </c>
      <c r="G1288" s="268" t="s">
        <v>251</v>
      </c>
      <c r="H1288" s="269">
        <v>0.036999999999999998</v>
      </c>
      <c r="I1288" s="270"/>
      <c r="J1288" s="271">
        <f>ROUND(I1288*H1288,2)</f>
        <v>0</v>
      </c>
      <c r="K1288" s="267" t="s">
        <v>184</v>
      </c>
      <c r="L1288" s="272"/>
      <c r="M1288" s="273" t="s">
        <v>19</v>
      </c>
      <c r="N1288" s="274" t="s">
        <v>42</v>
      </c>
      <c r="O1288" s="86"/>
      <c r="P1288" s="223">
        <f>O1288*H1288</f>
        <v>0</v>
      </c>
      <c r="Q1288" s="223">
        <v>1</v>
      </c>
      <c r="R1288" s="223">
        <f>Q1288*H1288</f>
        <v>0.036999999999999998</v>
      </c>
      <c r="S1288" s="223">
        <v>0</v>
      </c>
      <c r="T1288" s="224">
        <f>S1288*H1288</f>
        <v>0</v>
      </c>
      <c r="U1288" s="40"/>
      <c r="V1288" s="40"/>
      <c r="W1288" s="40"/>
      <c r="X1288" s="40"/>
      <c r="Y1288" s="40"/>
      <c r="Z1288" s="40"/>
      <c r="AA1288" s="40"/>
      <c r="AB1288" s="40"/>
      <c r="AC1288" s="40"/>
      <c r="AD1288" s="40"/>
      <c r="AE1288" s="40"/>
      <c r="AR1288" s="225" t="s">
        <v>367</v>
      </c>
      <c r="AT1288" s="225" t="s">
        <v>430</v>
      </c>
      <c r="AU1288" s="225" t="s">
        <v>81</v>
      </c>
      <c r="AY1288" s="19" t="s">
        <v>178</v>
      </c>
      <c r="BE1288" s="226">
        <f>IF(N1288="základní",J1288,0)</f>
        <v>0</v>
      </c>
      <c r="BF1288" s="226">
        <f>IF(N1288="snížená",J1288,0)</f>
        <v>0</v>
      </c>
      <c r="BG1288" s="226">
        <f>IF(N1288="zákl. přenesená",J1288,0)</f>
        <v>0</v>
      </c>
      <c r="BH1288" s="226">
        <f>IF(N1288="sníž. přenesená",J1288,0)</f>
        <v>0</v>
      </c>
      <c r="BI1288" s="226">
        <f>IF(N1288="nulová",J1288,0)</f>
        <v>0</v>
      </c>
      <c r="BJ1288" s="19" t="s">
        <v>79</v>
      </c>
      <c r="BK1288" s="226">
        <f>ROUND(I1288*H1288,2)</f>
        <v>0</v>
      </c>
      <c r="BL1288" s="19" t="s">
        <v>272</v>
      </c>
      <c r="BM1288" s="225" t="s">
        <v>2202</v>
      </c>
    </row>
    <row r="1289" s="15" customFormat="1">
      <c r="A1289" s="15"/>
      <c r="B1289" s="255"/>
      <c r="C1289" s="256"/>
      <c r="D1289" s="234" t="s">
        <v>189</v>
      </c>
      <c r="E1289" s="257" t="s">
        <v>19</v>
      </c>
      <c r="F1289" s="258" t="s">
        <v>2194</v>
      </c>
      <c r="G1289" s="256"/>
      <c r="H1289" s="257" t="s">
        <v>19</v>
      </c>
      <c r="I1289" s="259"/>
      <c r="J1289" s="256"/>
      <c r="K1289" s="256"/>
      <c r="L1289" s="260"/>
      <c r="M1289" s="261"/>
      <c r="N1289" s="262"/>
      <c r="O1289" s="262"/>
      <c r="P1289" s="262"/>
      <c r="Q1289" s="262"/>
      <c r="R1289" s="262"/>
      <c r="S1289" s="262"/>
      <c r="T1289" s="263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64" t="s">
        <v>189</v>
      </c>
      <c r="AU1289" s="264" t="s">
        <v>81</v>
      </c>
      <c r="AV1289" s="15" t="s">
        <v>79</v>
      </c>
      <c r="AW1289" s="15" t="s">
        <v>33</v>
      </c>
      <c r="AX1289" s="15" t="s">
        <v>71</v>
      </c>
      <c r="AY1289" s="264" t="s">
        <v>178</v>
      </c>
    </row>
    <row r="1290" s="13" customFormat="1">
      <c r="A1290" s="13"/>
      <c r="B1290" s="232"/>
      <c r="C1290" s="233"/>
      <c r="D1290" s="234" t="s">
        <v>189</v>
      </c>
      <c r="E1290" s="235" t="s">
        <v>19</v>
      </c>
      <c r="F1290" s="236" t="s">
        <v>2203</v>
      </c>
      <c r="G1290" s="233"/>
      <c r="H1290" s="237">
        <v>0.036999999999999998</v>
      </c>
      <c r="I1290" s="238"/>
      <c r="J1290" s="233"/>
      <c r="K1290" s="233"/>
      <c r="L1290" s="239"/>
      <c r="M1290" s="240"/>
      <c r="N1290" s="241"/>
      <c r="O1290" s="241"/>
      <c r="P1290" s="241"/>
      <c r="Q1290" s="241"/>
      <c r="R1290" s="241"/>
      <c r="S1290" s="241"/>
      <c r="T1290" s="242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3" t="s">
        <v>189</v>
      </c>
      <c r="AU1290" s="243" t="s">
        <v>81</v>
      </c>
      <c r="AV1290" s="13" t="s">
        <v>81</v>
      </c>
      <c r="AW1290" s="13" t="s">
        <v>33</v>
      </c>
      <c r="AX1290" s="13" t="s">
        <v>79</v>
      </c>
      <c r="AY1290" s="243" t="s">
        <v>178</v>
      </c>
    </row>
    <row r="1291" s="2" customFormat="1" ht="16.5" customHeight="1">
      <c r="A1291" s="40"/>
      <c r="B1291" s="41"/>
      <c r="C1291" s="265" t="s">
        <v>2204</v>
      </c>
      <c r="D1291" s="265" t="s">
        <v>430</v>
      </c>
      <c r="E1291" s="266" t="s">
        <v>2205</v>
      </c>
      <c r="F1291" s="267" t="s">
        <v>2206</v>
      </c>
      <c r="G1291" s="268" t="s">
        <v>251</v>
      </c>
      <c r="H1291" s="269">
        <v>0.125</v>
      </c>
      <c r="I1291" s="270"/>
      <c r="J1291" s="271">
        <f>ROUND(I1291*H1291,2)</f>
        <v>0</v>
      </c>
      <c r="K1291" s="267" t="s">
        <v>184</v>
      </c>
      <c r="L1291" s="272"/>
      <c r="M1291" s="273" t="s">
        <v>19</v>
      </c>
      <c r="N1291" s="274" t="s">
        <v>42</v>
      </c>
      <c r="O1291" s="86"/>
      <c r="P1291" s="223">
        <f>O1291*H1291</f>
        <v>0</v>
      </c>
      <c r="Q1291" s="223">
        <v>1</v>
      </c>
      <c r="R1291" s="223">
        <f>Q1291*H1291</f>
        <v>0.125</v>
      </c>
      <c r="S1291" s="223">
        <v>0</v>
      </c>
      <c r="T1291" s="224">
        <f>S1291*H1291</f>
        <v>0</v>
      </c>
      <c r="U1291" s="40"/>
      <c r="V1291" s="40"/>
      <c r="W1291" s="40"/>
      <c r="X1291" s="40"/>
      <c r="Y1291" s="40"/>
      <c r="Z1291" s="40"/>
      <c r="AA1291" s="40"/>
      <c r="AB1291" s="40"/>
      <c r="AC1291" s="40"/>
      <c r="AD1291" s="40"/>
      <c r="AE1291" s="40"/>
      <c r="AR1291" s="225" t="s">
        <v>367</v>
      </c>
      <c r="AT1291" s="225" t="s">
        <v>430</v>
      </c>
      <c r="AU1291" s="225" t="s">
        <v>81</v>
      </c>
      <c r="AY1291" s="19" t="s">
        <v>178</v>
      </c>
      <c r="BE1291" s="226">
        <f>IF(N1291="základní",J1291,0)</f>
        <v>0</v>
      </c>
      <c r="BF1291" s="226">
        <f>IF(N1291="snížená",J1291,0)</f>
        <v>0</v>
      </c>
      <c r="BG1291" s="226">
        <f>IF(N1291="zákl. přenesená",J1291,0)</f>
        <v>0</v>
      </c>
      <c r="BH1291" s="226">
        <f>IF(N1291="sníž. přenesená",J1291,0)</f>
        <v>0</v>
      </c>
      <c r="BI1291" s="226">
        <f>IF(N1291="nulová",J1291,0)</f>
        <v>0</v>
      </c>
      <c r="BJ1291" s="19" t="s">
        <v>79</v>
      </c>
      <c r="BK1291" s="226">
        <f>ROUND(I1291*H1291,2)</f>
        <v>0</v>
      </c>
      <c r="BL1291" s="19" t="s">
        <v>272</v>
      </c>
      <c r="BM1291" s="225" t="s">
        <v>2207</v>
      </c>
    </row>
    <row r="1292" s="15" customFormat="1">
      <c r="A1292" s="15"/>
      <c r="B1292" s="255"/>
      <c r="C1292" s="256"/>
      <c r="D1292" s="234" t="s">
        <v>189</v>
      </c>
      <c r="E1292" s="257" t="s">
        <v>19</v>
      </c>
      <c r="F1292" s="258" t="s">
        <v>2194</v>
      </c>
      <c r="G1292" s="256"/>
      <c r="H1292" s="257" t="s">
        <v>19</v>
      </c>
      <c r="I1292" s="259"/>
      <c r="J1292" s="256"/>
      <c r="K1292" s="256"/>
      <c r="L1292" s="260"/>
      <c r="M1292" s="261"/>
      <c r="N1292" s="262"/>
      <c r="O1292" s="262"/>
      <c r="P1292" s="262"/>
      <c r="Q1292" s="262"/>
      <c r="R1292" s="262"/>
      <c r="S1292" s="262"/>
      <c r="T1292" s="263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64" t="s">
        <v>189</v>
      </c>
      <c r="AU1292" s="264" t="s">
        <v>81</v>
      </c>
      <c r="AV1292" s="15" t="s">
        <v>79</v>
      </c>
      <c r="AW1292" s="15" t="s">
        <v>33</v>
      </c>
      <c r="AX1292" s="15" t="s">
        <v>71</v>
      </c>
      <c r="AY1292" s="264" t="s">
        <v>178</v>
      </c>
    </row>
    <row r="1293" s="13" customFormat="1">
      <c r="A1293" s="13"/>
      <c r="B1293" s="232"/>
      <c r="C1293" s="233"/>
      <c r="D1293" s="234" t="s">
        <v>189</v>
      </c>
      <c r="E1293" s="235" t="s">
        <v>19</v>
      </c>
      <c r="F1293" s="236" t="s">
        <v>2208</v>
      </c>
      <c r="G1293" s="233"/>
      <c r="H1293" s="237">
        <v>0.056000000000000001</v>
      </c>
      <c r="I1293" s="238"/>
      <c r="J1293" s="233"/>
      <c r="K1293" s="233"/>
      <c r="L1293" s="239"/>
      <c r="M1293" s="240"/>
      <c r="N1293" s="241"/>
      <c r="O1293" s="241"/>
      <c r="P1293" s="241"/>
      <c r="Q1293" s="241"/>
      <c r="R1293" s="241"/>
      <c r="S1293" s="241"/>
      <c r="T1293" s="242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3" t="s">
        <v>189</v>
      </c>
      <c r="AU1293" s="243" t="s">
        <v>81</v>
      </c>
      <c r="AV1293" s="13" t="s">
        <v>81</v>
      </c>
      <c r="AW1293" s="13" t="s">
        <v>33</v>
      </c>
      <c r="AX1293" s="13" t="s">
        <v>71</v>
      </c>
      <c r="AY1293" s="243" t="s">
        <v>178</v>
      </c>
    </row>
    <row r="1294" s="15" customFormat="1">
      <c r="A1294" s="15"/>
      <c r="B1294" s="255"/>
      <c r="C1294" s="256"/>
      <c r="D1294" s="234" t="s">
        <v>189</v>
      </c>
      <c r="E1294" s="257" t="s">
        <v>19</v>
      </c>
      <c r="F1294" s="258" t="s">
        <v>2197</v>
      </c>
      <c r="G1294" s="256"/>
      <c r="H1294" s="257" t="s">
        <v>19</v>
      </c>
      <c r="I1294" s="259"/>
      <c r="J1294" s="256"/>
      <c r="K1294" s="256"/>
      <c r="L1294" s="260"/>
      <c r="M1294" s="261"/>
      <c r="N1294" s="262"/>
      <c r="O1294" s="262"/>
      <c r="P1294" s="262"/>
      <c r="Q1294" s="262"/>
      <c r="R1294" s="262"/>
      <c r="S1294" s="262"/>
      <c r="T1294" s="263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64" t="s">
        <v>189</v>
      </c>
      <c r="AU1294" s="264" t="s">
        <v>81</v>
      </c>
      <c r="AV1294" s="15" t="s">
        <v>79</v>
      </c>
      <c r="AW1294" s="15" t="s">
        <v>33</v>
      </c>
      <c r="AX1294" s="15" t="s">
        <v>71</v>
      </c>
      <c r="AY1294" s="264" t="s">
        <v>178</v>
      </c>
    </row>
    <row r="1295" s="13" customFormat="1">
      <c r="A1295" s="13"/>
      <c r="B1295" s="232"/>
      <c r="C1295" s="233"/>
      <c r="D1295" s="234" t="s">
        <v>189</v>
      </c>
      <c r="E1295" s="235" t="s">
        <v>19</v>
      </c>
      <c r="F1295" s="236" t="s">
        <v>2209</v>
      </c>
      <c r="G1295" s="233"/>
      <c r="H1295" s="237">
        <v>0.069000000000000006</v>
      </c>
      <c r="I1295" s="238"/>
      <c r="J1295" s="233"/>
      <c r="K1295" s="233"/>
      <c r="L1295" s="239"/>
      <c r="M1295" s="240"/>
      <c r="N1295" s="241"/>
      <c r="O1295" s="241"/>
      <c r="P1295" s="241"/>
      <c r="Q1295" s="241"/>
      <c r="R1295" s="241"/>
      <c r="S1295" s="241"/>
      <c r="T1295" s="242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3" t="s">
        <v>189</v>
      </c>
      <c r="AU1295" s="243" t="s">
        <v>81</v>
      </c>
      <c r="AV1295" s="13" t="s">
        <v>81</v>
      </c>
      <c r="AW1295" s="13" t="s">
        <v>33</v>
      </c>
      <c r="AX1295" s="13" t="s">
        <v>71</v>
      </c>
      <c r="AY1295" s="243" t="s">
        <v>178</v>
      </c>
    </row>
    <row r="1296" s="14" customFormat="1">
      <c r="A1296" s="14"/>
      <c r="B1296" s="244"/>
      <c r="C1296" s="245"/>
      <c r="D1296" s="234" t="s">
        <v>189</v>
      </c>
      <c r="E1296" s="246" t="s">
        <v>19</v>
      </c>
      <c r="F1296" s="247" t="s">
        <v>214</v>
      </c>
      <c r="G1296" s="245"/>
      <c r="H1296" s="248">
        <v>0.125</v>
      </c>
      <c r="I1296" s="249"/>
      <c r="J1296" s="245"/>
      <c r="K1296" s="245"/>
      <c r="L1296" s="250"/>
      <c r="M1296" s="251"/>
      <c r="N1296" s="252"/>
      <c r="O1296" s="252"/>
      <c r="P1296" s="252"/>
      <c r="Q1296" s="252"/>
      <c r="R1296" s="252"/>
      <c r="S1296" s="252"/>
      <c r="T1296" s="253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4" t="s">
        <v>189</v>
      </c>
      <c r="AU1296" s="254" t="s">
        <v>81</v>
      </c>
      <c r="AV1296" s="14" t="s">
        <v>185</v>
      </c>
      <c r="AW1296" s="14" t="s">
        <v>33</v>
      </c>
      <c r="AX1296" s="14" t="s">
        <v>79</v>
      </c>
      <c r="AY1296" s="254" t="s">
        <v>178</v>
      </c>
    </row>
    <row r="1297" s="2" customFormat="1" ht="24.15" customHeight="1">
      <c r="A1297" s="40"/>
      <c r="B1297" s="41"/>
      <c r="C1297" s="214" t="s">
        <v>2210</v>
      </c>
      <c r="D1297" s="214" t="s">
        <v>180</v>
      </c>
      <c r="E1297" s="215" t="s">
        <v>2211</v>
      </c>
      <c r="F1297" s="216" t="s">
        <v>2212</v>
      </c>
      <c r="G1297" s="217" t="s">
        <v>1333</v>
      </c>
      <c r="H1297" s="275"/>
      <c r="I1297" s="219"/>
      <c r="J1297" s="220">
        <f>ROUND(I1297*H1297,2)</f>
        <v>0</v>
      </c>
      <c r="K1297" s="216" t="s">
        <v>184</v>
      </c>
      <c r="L1297" s="46"/>
      <c r="M1297" s="221" t="s">
        <v>19</v>
      </c>
      <c r="N1297" s="222" t="s">
        <v>42</v>
      </c>
      <c r="O1297" s="86"/>
      <c r="P1297" s="223">
        <f>O1297*H1297</f>
        <v>0</v>
      </c>
      <c r="Q1297" s="223">
        <v>0</v>
      </c>
      <c r="R1297" s="223">
        <f>Q1297*H1297</f>
        <v>0</v>
      </c>
      <c r="S1297" s="223">
        <v>0</v>
      </c>
      <c r="T1297" s="224">
        <f>S1297*H1297</f>
        <v>0</v>
      </c>
      <c r="U1297" s="40"/>
      <c r="V1297" s="40"/>
      <c r="W1297" s="40"/>
      <c r="X1297" s="40"/>
      <c r="Y1297" s="40"/>
      <c r="Z1297" s="40"/>
      <c r="AA1297" s="40"/>
      <c r="AB1297" s="40"/>
      <c r="AC1297" s="40"/>
      <c r="AD1297" s="40"/>
      <c r="AE1297" s="40"/>
      <c r="AR1297" s="225" t="s">
        <v>272</v>
      </c>
      <c r="AT1297" s="225" t="s">
        <v>180</v>
      </c>
      <c r="AU1297" s="225" t="s">
        <v>81</v>
      </c>
      <c r="AY1297" s="19" t="s">
        <v>178</v>
      </c>
      <c r="BE1297" s="226">
        <f>IF(N1297="základní",J1297,0)</f>
        <v>0</v>
      </c>
      <c r="BF1297" s="226">
        <f>IF(N1297="snížená",J1297,0)</f>
        <v>0</v>
      </c>
      <c r="BG1297" s="226">
        <f>IF(N1297="zákl. přenesená",J1297,0)</f>
        <v>0</v>
      </c>
      <c r="BH1297" s="226">
        <f>IF(N1297="sníž. přenesená",J1297,0)</f>
        <v>0</v>
      </c>
      <c r="BI1297" s="226">
        <f>IF(N1297="nulová",J1297,0)</f>
        <v>0</v>
      </c>
      <c r="BJ1297" s="19" t="s">
        <v>79</v>
      </c>
      <c r="BK1297" s="226">
        <f>ROUND(I1297*H1297,2)</f>
        <v>0</v>
      </c>
      <c r="BL1297" s="19" t="s">
        <v>272</v>
      </c>
      <c r="BM1297" s="225" t="s">
        <v>2213</v>
      </c>
    </row>
    <row r="1298" s="2" customFormat="1">
      <c r="A1298" s="40"/>
      <c r="B1298" s="41"/>
      <c r="C1298" s="42"/>
      <c r="D1298" s="227" t="s">
        <v>187</v>
      </c>
      <c r="E1298" s="42"/>
      <c r="F1298" s="228" t="s">
        <v>2214</v>
      </c>
      <c r="G1298" s="42"/>
      <c r="H1298" s="42"/>
      <c r="I1298" s="229"/>
      <c r="J1298" s="42"/>
      <c r="K1298" s="42"/>
      <c r="L1298" s="46"/>
      <c r="M1298" s="230"/>
      <c r="N1298" s="231"/>
      <c r="O1298" s="86"/>
      <c r="P1298" s="86"/>
      <c r="Q1298" s="86"/>
      <c r="R1298" s="86"/>
      <c r="S1298" s="86"/>
      <c r="T1298" s="87"/>
      <c r="U1298" s="40"/>
      <c r="V1298" s="40"/>
      <c r="W1298" s="40"/>
      <c r="X1298" s="40"/>
      <c r="Y1298" s="40"/>
      <c r="Z1298" s="40"/>
      <c r="AA1298" s="40"/>
      <c r="AB1298" s="40"/>
      <c r="AC1298" s="40"/>
      <c r="AD1298" s="40"/>
      <c r="AE1298" s="40"/>
      <c r="AT1298" s="19" t="s">
        <v>187</v>
      </c>
      <c r="AU1298" s="19" t="s">
        <v>81</v>
      </c>
    </row>
    <row r="1299" s="12" customFormat="1" ht="22.8" customHeight="1">
      <c r="A1299" s="12"/>
      <c r="B1299" s="198"/>
      <c r="C1299" s="199"/>
      <c r="D1299" s="200" t="s">
        <v>70</v>
      </c>
      <c r="E1299" s="212" t="s">
        <v>2215</v>
      </c>
      <c r="F1299" s="212" t="s">
        <v>2216</v>
      </c>
      <c r="G1299" s="199"/>
      <c r="H1299" s="199"/>
      <c r="I1299" s="202"/>
      <c r="J1299" s="213">
        <f>BK1299</f>
        <v>0</v>
      </c>
      <c r="K1299" s="199"/>
      <c r="L1299" s="204"/>
      <c r="M1299" s="205"/>
      <c r="N1299" s="206"/>
      <c r="O1299" s="206"/>
      <c r="P1299" s="207">
        <f>SUM(P1300:P1324)</f>
        <v>0</v>
      </c>
      <c r="Q1299" s="206"/>
      <c r="R1299" s="207">
        <f>SUM(R1300:R1324)</f>
        <v>1.81242098</v>
      </c>
      <c r="S1299" s="206"/>
      <c r="T1299" s="208">
        <f>SUM(T1300:T1324)</f>
        <v>0</v>
      </c>
      <c r="U1299" s="12"/>
      <c r="V1299" s="12"/>
      <c r="W1299" s="12"/>
      <c r="X1299" s="12"/>
      <c r="Y1299" s="12"/>
      <c r="Z1299" s="12"/>
      <c r="AA1299" s="12"/>
      <c r="AB1299" s="12"/>
      <c r="AC1299" s="12"/>
      <c r="AD1299" s="12"/>
      <c r="AE1299" s="12"/>
      <c r="AR1299" s="209" t="s">
        <v>81</v>
      </c>
      <c r="AT1299" s="210" t="s">
        <v>70</v>
      </c>
      <c r="AU1299" s="210" t="s">
        <v>79</v>
      </c>
      <c r="AY1299" s="209" t="s">
        <v>178</v>
      </c>
      <c r="BK1299" s="211">
        <f>SUM(BK1300:BK1324)</f>
        <v>0</v>
      </c>
    </row>
    <row r="1300" s="2" customFormat="1" ht="16.5" customHeight="1">
      <c r="A1300" s="40"/>
      <c r="B1300" s="41"/>
      <c r="C1300" s="214" t="s">
        <v>2217</v>
      </c>
      <c r="D1300" s="214" t="s">
        <v>180</v>
      </c>
      <c r="E1300" s="215" t="s">
        <v>2218</v>
      </c>
      <c r="F1300" s="216" t="s">
        <v>2219</v>
      </c>
      <c r="G1300" s="217" t="s">
        <v>183</v>
      </c>
      <c r="H1300" s="218">
        <v>110.65000000000001</v>
      </c>
      <c r="I1300" s="219"/>
      <c r="J1300" s="220">
        <f>ROUND(I1300*H1300,2)</f>
        <v>0</v>
      </c>
      <c r="K1300" s="216" t="s">
        <v>184</v>
      </c>
      <c r="L1300" s="46"/>
      <c r="M1300" s="221" t="s">
        <v>19</v>
      </c>
      <c r="N1300" s="222" t="s">
        <v>42</v>
      </c>
      <c r="O1300" s="86"/>
      <c r="P1300" s="223">
        <f>O1300*H1300</f>
        <v>0</v>
      </c>
      <c r="Q1300" s="223">
        <v>0</v>
      </c>
      <c r="R1300" s="223">
        <f>Q1300*H1300</f>
        <v>0</v>
      </c>
      <c r="S1300" s="223">
        <v>0</v>
      </c>
      <c r="T1300" s="224">
        <f>S1300*H1300</f>
        <v>0</v>
      </c>
      <c r="U1300" s="40"/>
      <c r="V1300" s="40"/>
      <c r="W1300" s="40"/>
      <c r="X1300" s="40"/>
      <c r="Y1300" s="40"/>
      <c r="Z1300" s="40"/>
      <c r="AA1300" s="40"/>
      <c r="AB1300" s="40"/>
      <c r="AC1300" s="40"/>
      <c r="AD1300" s="40"/>
      <c r="AE1300" s="40"/>
      <c r="AR1300" s="225" t="s">
        <v>272</v>
      </c>
      <c r="AT1300" s="225" t="s">
        <v>180</v>
      </c>
      <c r="AU1300" s="225" t="s">
        <v>81</v>
      </c>
      <c r="AY1300" s="19" t="s">
        <v>178</v>
      </c>
      <c r="BE1300" s="226">
        <f>IF(N1300="základní",J1300,0)</f>
        <v>0</v>
      </c>
      <c r="BF1300" s="226">
        <f>IF(N1300="snížená",J1300,0)</f>
        <v>0</v>
      </c>
      <c r="BG1300" s="226">
        <f>IF(N1300="zákl. přenesená",J1300,0)</f>
        <v>0</v>
      </c>
      <c r="BH1300" s="226">
        <f>IF(N1300="sníž. přenesená",J1300,0)</f>
        <v>0</v>
      </c>
      <c r="BI1300" s="226">
        <f>IF(N1300="nulová",J1300,0)</f>
        <v>0</v>
      </c>
      <c r="BJ1300" s="19" t="s">
        <v>79</v>
      </c>
      <c r="BK1300" s="226">
        <f>ROUND(I1300*H1300,2)</f>
        <v>0</v>
      </c>
      <c r="BL1300" s="19" t="s">
        <v>272</v>
      </c>
      <c r="BM1300" s="225" t="s">
        <v>2220</v>
      </c>
    </row>
    <row r="1301" s="2" customFormat="1">
      <c r="A1301" s="40"/>
      <c r="B1301" s="41"/>
      <c r="C1301" s="42"/>
      <c r="D1301" s="227" t="s">
        <v>187</v>
      </c>
      <c r="E1301" s="42"/>
      <c r="F1301" s="228" t="s">
        <v>2221</v>
      </c>
      <c r="G1301" s="42"/>
      <c r="H1301" s="42"/>
      <c r="I1301" s="229"/>
      <c r="J1301" s="42"/>
      <c r="K1301" s="42"/>
      <c r="L1301" s="46"/>
      <c r="M1301" s="230"/>
      <c r="N1301" s="231"/>
      <c r="O1301" s="86"/>
      <c r="P1301" s="86"/>
      <c r="Q1301" s="86"/>
      <c r="R1301" s="86"/>
      <c r="S1301" s="86"/>
      <c r="T1301" s="87"/>
      <c r="U1301" s="40"/>
      <c r="V1301" s="40"/>
      <c r="W1301" s="40"/>
      <c r="X1301" s="40"/>
      <c r="Y1301" s="40"/>
      <c r="Z1301" s="40"/>
      <c r="AA1301" s="40"/>
      <c r="AB1301" s="40"/>
      <c r="AC1301" s="40"/>
      <c r="AD1301" s="40"/>
      <c r="AE1301" s="40"/>
      <c r="AT1301" s="19" t="s">
        <v>187</v>
      </c>
      <c r="AU1301" s="19" t="s">
        <v>81</v>
      </c>
    </row>
    <row r="1302" s="13" customFormat="1">
      <c r="A1302" s="13"/>
      <c r="B1302" s="232"/>
      <c r="C1302" s="233"/>
      <c r="D1302" s="234" t="s">
        <v>189</v>
      </c>
      <c r="E1302" s="235" t="s">
        <v>19</v>
      </c>
      <c r="F1302" s="236" t="s">
        <v>2222</v>
      </c>
      <c r="G1302" s="233"/>
      <c r="H1302" s="237">
        <v>110.65000000000001</v>
      </c>
      <c r="I1302" s="238"/>
      <c r="J1302" s="233"/>
      <c r="K1302" s="233"/>
      <c r="L1302" s="239"/>
      <c r="M1302" s="240"/>
      <c r="N1302" s="241"/>
      <c r="O1302" s="241"/>
      <c r="P1302" s="241"/>
      <c r="Q1302" s="241"/>
      <c r="R1302" s="241"/>
      <c r="S1302" s="241"/>
      <c r="T1302" s="242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43" t="s">
        <v>189</v>
      </c>
      <c r="AU1302" s="243" t="s">
        <v>81</v>
      </c>
      <c r="AV1302" s="13" t="s">
        <v>81</v>
      </c>
      <c r="AW1302" s="13" t="s">
        <v>33</v>
      </c>
      <c r="AX1302" s="13" t="s">
        <v>79</v>
      </c>
      <c r="AY1302" s="243" t="s">
        <v>178</v>
      </c>
    </row>
    <row r="1303" s="2" customFormat="1" ht="24.15" customHeight="1">
      <c r="A1303" s="40"/>
      <c r="B1303" s="41"/>
      <c r="C1303" s="214" t="s">
        <v>2223</v>
      </c>
      <c r="D1303" s="214" t="s">
        <v>180</v>
      </c>
      <c r="E1303" s="215" t="s">
        <v>2224</v>
      </c>
      <c r="F1303" s="216" t="s">
        <v>2225</v>
      </c>
      <c r="G1303" s="217" t="s">
        <v>183</v>
      </c>
      <c r="H1303" s="218">
        <v>110.65000000000001</v>
      </c>
      <c r="I1303" s="219"/>
      <c r="J1303" s="220">
        <f>ROUND(I1303*H1303,2)</f>
        <v>0</v>
      </c>
      <c r="K1303" s="216" t="s">
        <v>184</v>
      </c>
      <c r="L1303" s="46"/>
      <c r="M1303" s="221" t="s">
        <v>19</v>
      </c>
      <c r="N1303" s="222" t="s">
        <v>42</v>
      </c>
      <c r="O1303" s="86"/>
      <c r="P1303" s="223">
        <f>O1303*H1303</f>
        <v>0</v>
      </c>
      <c r="Q1303" s="223">
        <v>3.0000000000000001E-05</v>
      </c>
      <c r="R1303" s="223">
        <f>Q1303*H1303</f>
        <v>0.0033195000000000004</v>
      </c>
      <c r="S1303" s="223">
        <v>0</v>
      </c>
      <c r="T1303" s="224">
        <f>S1303*H1303</f>
        <v>0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25" t="s">
        <v>272</v>
      </c>
      <c r="AT1303" s="225" t="s">
        <v>180</v>
      </c>
      <c r="AU1303" s="225" t="s">
        <v>81</v>
      </c>
      <c r="AY1303" s="19" t="s">
        <v>178</v>
      </c>
      <c r="BE1303" s="226">
        <f>IF(N1303="základní",J1303,0)</f>
        <v>0</v>
      </c>
      <c r="BF1303" s="226">
        <f>IF(N1303="snížená",J1303,0)</f>
        <v>0</v>
      </c>
      <c r="BG1303" s="226">
        <f>IF(N1303="zákl. přenesená",J1303,0)</f>
        <v>0</v>
      </c>
      <c r="BH1303" s="226">
        <f>IF(N1303="sníž. přenesená",J1303,0)</f>
        <v>0</v>
      </c>
      <c r="BI1303" s="226">
        <f>IF(N1303="nulová",J1303,0)</f>
        <v>0</v>
      </c>
      <c r="BJ1303" s="19" t="s">
        <v>79</v>
      </c>
      <c r="BK1303" s="226">
        <f>ROUND(I1303*H1303,2)</f>
        <v>0</v>
      </c>
      <c r="BL1303" s="19" t="s">
        <v>272</v>
      </c>
      <c r="BM1303" s="225" t="s">
        <v>2226</v>
      </c>
    </row>
    <row r="1304" s="2" customFormat="1">
      <c r="A1304" s="40"/>
      <c r="B1304" s="41"/>
      <c r="C1304" s="42"/>
      <c r="D1304" s="227" t="s">
        <v>187</v>
      </c>
      <c r="E1304" s="42"/>
      <c r="F1304" s="228" t="s">
        <v>2227</v>
      </c>
      <c r="G1304" s="42"/>
      <c r="H1304" s="42"/>
      <c r="I1304" s="229"/>
      <c r="J1304" s="42"/>
      <c r="K1304" s="42"/>
      <c r="L1304" s="46"/>
      <c r="M1304" s="230"/>
      <c r="N1304" s="231"/>
      <c r="O1304" s="86"/>
      <c r="P1304" s="86"/>
      <c r="Q1304" s="86"/>
      <c r="R1304" s="86"/>
      <c r="S1304" s="86"/>
      <c r="T1304" s="87"/>
      <c r="U1304" s="40"/>
      <c r="V1304" s="40"/>
      <c r="W1304" s="40"/>
      <c r="X1304" s="40"/>
      <c r="Y1304" s="40"/>
      <c r="Z1304" s="40"/>
      <c r="AA1304" s="40"/>
      <c r="AB1304" s="40"/>
      <c r="AC1304" s="40"/>
      <c r="AD1304" s="40"/>
      <c r="AE1304" s="40"/>
      <c r="AT1304" s="19" t="s">
        <v>187</v>
      </c>
      <c r="AU1304" s="19" t="s">
        <v>81</v>
      </c>
    </row>
    <row r="1305" s="2" customFormat="1" ht="24.15" customHeight="1">
      <c r="A1305" s="40"/>
      <c r="B1305" s="41"/>
      <c r="C1305" s="214" t="s">
        <v>2228</v>
      </c>
      <c r="D1305" s="214" t="s">
        <v>180</v>
      </c>
      <c r="E1305" s="215" t="s">
        <v>2229</v>
      </c>
      <c r="F1305" s="216" t="s">
        <v>2230</v>
      </c>
      <c r="G1305" s="217" t="s">
        <v>183</v>
      </c>
      <c r="H1305" s="218">
        <v>110.65000000000001</v>
      </c>
      <c r="I1305" s="219"/>
      <c r="J1305" s="220">
        <f>ROUND(I1305*H1305,2)</f>
        <v>0</v>
      </c>
      <c r="K1305" s="216" t="s">
        <v>184</v>
      </c>
      <c r="L1305" s="46"/>
      <c r="M1305" s="221" t="s">
        <v>19</v>
      </c>
      <c r="N1305" s="222" t="s">
        <v>42</v>
      </c>
      <c r="O1305" s="86"/>
      <c r="P1305" s="223">
        <f>O1305*H1305</f>
        <v>0</v>
      </c>
      <c r="Q1305" s="223">
        <v>0.0075799999999999999</v>
      </c>
      <c r="R1305" s="223">
        <f>Q1305*H1305</f>
        <v>0.838727</v>
      </c>
      <c r="S1305" s="223">
        <v>0</v>
      </c>
      <c r="T1305" s="224">
        <f>S1305*H1305</f>
        <v>0</v>
      </c>
      <c r="U1305" s="40"/>
      <c r="V1305" s="40"/>
      <c r="W1305" s="40"/>
      <c r="X1305" s="40"/>
      <c r="Y1305" s="40"/>
      <c r="Z1305" s="40"/>
      <c r="AA1305" s="40"/>
      <c r="AB1305" s="40"/>
      <c r="AC1305" s="40"/>
      <c r="AD1305" s="40"/>
      <c r="AE1305" s="40"/>
      <c r="AR1305" s="225" t="s">
        <v>272</v>
      </c>
      <c r="AT1305" s="225" t="s">
        <v>180</v>
      </c>
      <c r="AU1305" s="225" t="s">
        <v>81</v>
      </c>
      <c r="AY1305" s="19" t="s">
        <v>178</v>
      </c>
      <c r="BE1305" s="226">
        <f>IF(N1305="základní",J1305,0)</f>
        <v>0</v>
      </c>
      <c r="BF1305" s="226">
        <f>IF(N1305="snížená",J1305,0)</f>
        <v>0</v>
      </c>
      <c r="BG1305" s="226">
        <f>IF(N1305="zákl. přenesená",J1305,0)</f>
        <v>0</v>
      </c>
      <c r="BH1305" s="226">
        <f>IF(N1305="sníž. přenesená",J1305,0)</f>
        <v>0</v>
      </c>
      <c r="BI1305" s="226">
        <f>IF(N1305="nulová",J1305,0)</f>
        <v>0</v>
      </c>
      <c r="BJ1305" s="19" t="s">
        <v>79</v>
      </c>
      <c r="BK1305" s="226">
        <f>ROUND(I1305*H1305,2)</f>
        <v>0</v>
      </c>
      <c r="BL1305" s="19" t="s">
        <v>272</v>
      </c>
      <c r="BM1305" s="225" t="s">
        <v>2231</v>
      </c>
    </row>
    <row r="1306" s="2" customFormat="1">
      <c r="A1306" s="40"/>
      <c r="B1306" s="41"/>
      <c r="C1306" s="42"/>
      <c r="D1306" s="227" t="s">
        <v>187</v>
      </c>
      <c r="E1306" s="42"/>
      <c r="F1306" s="228" t="s">
        <v>2232</v>
      </c>
      <c r="G1306" s="42"/>
      <c r="H1306" s="42"/>
      <c r="I1306" s="229"/>
      <c r="J1306" s="42"/>
      <c r="K1306" s="42"/>
      <c r="L1306" s="46"/>
      <c r="M1306" s="230"/>
      <c r="N1306" s="231"/>
      <c r="O1306" s="86"/>
      <c r="P1306" s="86"/>
      <c r="Q1306" s="86"/>
      <c r="R1306" s="86"/>
      <c r="S1306" s="86"/>
      <c r="T1306" s="87"/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T1306" s="19" t="s">
        <v>187</v>
      </c>
      <c r="AU1306" s="19" t="s">
        <v>81</v>
      </c>
    </row>
    <row r="1307" s="2" customFormat="1" ht="24.15" customHeight="1">
      <c r="A1307" s="40"/>
      <c r="B1307" s="41"/>
      <c r="C1307" s="214" t="s">
        <v>2233</v>
      </c>
      <c r="D1307" s="214" t="s">
        <v>180</v>
      </c>
      <c r="E1307" s="215" t="s">
        <v>2234</v>
      </c>
      <c r="F1307" s="216" t="s">
        <v>2235</v>
      </c>
      <c r="G1307" s="217" t="s">
        <v>275</v>
      </c>
      <c r="H1307" s="218">
        <v>88</v>
      </c>
      <c r="I1307" s="219"/>
      <c r="J1307" s="220">
        <f>ROUND(I1307*H1307,2)</f>
        <v>0</v>
      </c>
      <c r="K1307" s="216" t="s">
        <v>184</v>
      </c>
      <c r="L1307" s="46"/>
      <c r="M1307" s="221" t="s">
        <v>19</v>
      </c>
      <c r="N1307" s="222" t="s">
        <v>42</v>
      </c>
      <c r="O1307" s="86"/>
      <c r="P1307" s="223">
        <f>O1307*H1307</f>
        <v>0</v>
      </c>
      <c r="Q1307" s="223">
        <v>4.0000000000000003E-05</v>
      </c>
      <c r="R1307" s="223">
        <f>Q1307*H1307</f>
        <v>0.0035200000000000001</v>
      </c>
      <c r="S1307" s="223">
        <v>0</v>
      </c>
      <c r="T1307" s="224">
        <f>S1307*H1307</f>
        <v>0</v>
      </c>
      <c r="U1307" s="40"/>
      <c r="V1307" s="40"/>
      <c r="W1307" s="40"/>
      <c r="X1307" s="40"/>
      <c r="Y1307" s="40"/>
      <c r="Z1307" s="40"/>
      <c r="AA1307" s="40"/>
      <c r="AB1307" s="40"/>
      <c r="AC1307" s="40"/>
      <c r="AD1307" s="40"/>
      <c r="AE1307" s="40"/>
      <c r="AR1307" s="225" t="s">
        <v>272</v>
      </c>
      <c r="AT1307" s="225" t="s">
        <v>180</v>
      </c>
      <c r="AU1307" s="225" t="s">
        <v>81</v>
      </c>
      <c r="AY1307" s="19" t="s">
        <v>178</v>
      </c>
      <c r="BE1307" s="226">
        <f>IF(N1307="základní",J1307,0)</f>
        <v>0</v>
      </c>
      <c r="BF1307" s="226">
        <f>IF(N1307="snížená",J1307,0)</f>
        <v>0</v>
      </c>
      <c r="BG1307" s="226">
        <f>IF(N1307="zákl. přenesená",J1307,0)</f>
        <v>0</v>
      </c>
      <c r="BH1307" s="226">
        <f>IF(N1307="sníž. přenesená",J1307,0)</f>
        <v>0</v>
      </c>
      <c r="BI1307" s="226">
        <f>IF(N1307="nulová",J1307,0)</f>
        <v>0</v>
      </c>
      <c r="BJ1307" s="19" t="s">
        <v>79</v>
      </c>
      <c r="BK1307" s="226">
        <f>ROUND(I1307*H1307,2)</f>
        <v>0</v>
      </c>
      <c r="BL1307" s="19" t="s">
        <v>272</v>
      </c>
      <c r="BM1307" s="225" t="s">
        <v>2236</v>
      </c>
    </row>
    <row r="1308" s="2" customFormat="1">
      <c r="A1308" s="40"/>
      <c r="B1308" s="41"/>
      <c r="C1308" s="42"/>
      <c r="D1308" s="227" t="s">
        <v>187</v>
      </c>
      <c r="E1308" s="42"/>
      <c r="F1308" s="228" t="s">
        <v>2237</v>
      </c>
      <c r="G1308" s="42"/>
      <c r="H1308" s="42"/>
      <c r="I1308" s="229"/>
      <c r="J1308" s="42"/>
      <c r="K1308" s="42"/>
      <c r="L1308" s="46"/>
      <c r="M1308" s="230"/>
      <c r="N1308" s="231"/>
      <c r="O1308" s="86"/>
      <c r="P1308" s="86"/>
      <c r="Q1308" s="86"/>
      <c r="R1308" s="86"/>
      <c r="S1308" s="86"/>
      <c r="T1308" s="87"/>
      <c r="U1308" s="40"/>
      <c r="V1308" s="40"/>
      <c r="W1308" s="40"/>
      <c r="X1308" s="40"/>
      <c r="Y1308" s="40"/>
      <c r="Z1308" s="40"/>
      <c r="AA1308" s="40"/>
      <c r="AB1308" s="40"/>
      <c r="AC1308" s="40"/>
      <c r="AD1308" s="40"/>
      <c r="AE1308" s="40"/>
      <c r="AT1308" s="19" t="s">
        <v>187</v>
      </c>
      <c r="AU1308" s="19" t="s">
        <v>81</v>
      </c>
    </row>
    <row r="1309" s="13" customFormat="1">
      <c r="A1309" s="13"/>
      <c r="B1309" s="232"/>
      <c r="C1309" s="233"/>
      <c r="D1309" s="234" t="s">
        <v>189</v>
      </c>
      <c r="E1309" s="235" t="s">
        <v>19</v>
      </c>
      <c r="F1309" s="236" t="s">
        <v>2238</v>
      </c>
      <c r="G1309" s="233"/>
      <c r="H1309" s="237">
        <v>88</v>
      </c>
      <c r="I1309" s="238"/>
      <c r="J1309" s="233"/>
      <c r="K1309" s="233"/>
      <c r="L1309" s="239"/>
      <c r="M1309" s="240"/>
      <c r="N1309" s="241"/>
      <c r="O1309" s="241"/>
      <c r="P1309" s="241"/>
      <c r="Q1309" s="241"/>
      <c r="R1309" s="241"/>
      <c r="S1309" s="241"/>
      <c r="T1309" s="242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3" t="s">
        <v>189</v>
      </c>
      <c r="AU1309" s="243" t="s">
        <v>81</v>
      </c>
      <c r="AV1309" s="13" t="s">
        <v>81</v>
      </c>
      <c r="AW1309" s="13" t="s">
        <v>33</v>
      </c>
      <c r="AX1309" s="13" t="s">
        <v>79</v>
      </c>
      <c r="AY1309" s="243" t="s">
        <v>178</v>
      </c>
    </row>
    <row r="1310" s="2" customFormat="1" ht="16.5" customHeight="1">
      <c r="A1310" s="40"/>
      <c r="B1310" s="41"/>
      <c r="C1310" s="265" t="s">
        <v>2239</v>
      </c>
      <c r="D1310" s="265" t="s">
        <v>430</v>
      </c>
      <c r="E1310" s="266" t="s">
        <v>1849</v>
      </c>
      <c r="F1310" s="267" t="s">
        <v>1850</v>
      </c>
      <c r="G1310" s="268" t="s">
        <v>275</v>
      </c>
      <c r="H1310" s="269">
        <v>95.040000000000006</v>
      </c>
      <c r="I1310" s="270"/>
      <c r="J1310" s="271">
        <f>ROUND(I1310*H1310,2)</f>
        <v>0</v>
      </c>
      <c r="K1310" s="267" t="s">
        <v>184</v>
      </c>
      <c r="L1310" s="272"/>
      <c r="M1310" s="273" t="s">
        <v>19</v>
      </c>
      <c r="N1310" s="274" t="s">
        <v>42</v>
      </c>
      <c r="O1310" s="86"/>
      <c r="P1310" s="223">
        <f>O1310*H1310</f>
        <v>0</v>
      </c>
      <c r="Q1310" s="223">
        <v>0.00020000000000000001</v>
      </c>
      <c r="R1310" s="223">
        <f>Q1310*H1310</f>
        <v>0.019008000000000001</v>
      </c>
      <c r="S1310" s="223">
        <v>0</v>
      </c>
      <c r="T1310" s="224">
        <f>S1310*H1310</f>
        <v>0</v>
      </c>
      <c r="U1310" s="40"/>
      <c r="V1310" s="40"/>
      <c r="W1310" s="40"/>
      <c r="X1310" s="40"/>
      <c r="Y1310" s="40"/>
      <c r="Z1310" s="40"/>
      <c r="AA1310" s="40"/>
      <c r="AB1310" s="40"/>
      <c r="AC1310" s="40"/>
      <c r="AD1310" s="40"/>
      <c r="AE1310" s="40"/>
      <c r="AR1310" s="225" t="s">
        <v>367</v>
      </c>
      <c r="AT1310" s="225" t="s">
        <v>430</v>
      </c>
      <c r="AU1310" s="225" t="s">
        <v>81</v>
      </c>
      <c r="AY1310" s="19" t="s">
        <v>178</v>
      </c>
      <c r="BE1310" s="226">
        <f>IF(N1310="základní",J1310,0)</f>
        <v>0</v>
      </c>
      <c r="BF1310" s="226">
        <f>IF(N1310="snížená",J1310,0)</f>
        <v>0</v>
      </c>
      <c r="BG1310" s="226">
        <f>IF(N1310="zákl. přenesená",J1310,0)</f>
        <v>0</v>
      </c>
      <c r="BH1310" s="226">
        <f>IF(N1310="sníž. přenesená",J1310,0)</f>
        <v>0</v>
      </c>
      <c r="BI1310" s="226">
        <f>IF(N1310="nulová",J1310,0)</f>
        <v>0</v>
      </c>
      <c r="BJ1310" s="19" t="s">
        <v>79</v>
      </c>
      <c r="BK1310" s="226">
        <f>ROUND(I1310*H1310,2)</f>
        <v>0</v>
      </c>
      <c r="BL1310" s="19" t="s">
        <v>272</v>
      </c>
      <c r="BM1310" s="225" t="s">
        <v>2240</v>
      </c>
    </row>
    <row r="1311" s="13" customFormat="1">
      <c r="A1311" s="13"/>
      <c r="B1311" s="232"/>
      <c r="C1311" s="233"/>
      <c r="D1311" s="234" t="s">
        <v>189</v>
      </c>
      <c r="E1311" s="233"/>
      <c r="F1311" s="236" t="s">
        <v>2241</v>
      </c>
      <c r="G1311" s="233"/>
      <c r="H1311" s="237">
        <v>95.040000000000006</v>
      </c>
      <c r="I1311" s="238"/>
      <c r="J1311" s="233"/>
      <c r="K1311" s="233"/>
      <c r="L1311" s="239"/>
      <c r="M1311" s="240"/>
      <c r="N1311" s="241"/>
      <c r="O1311" s="241"/>
      <c r="P1311" s="241"/>
      <c r="Q1311" s="241"/>
      <c r="R1311" s="241"/>
      <c r="S1311" s="241"/>
      <c r="T1311" s="242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3" t="s">
        <v>189</v>
      </c>
      <c r="AU1311" s="243" t="s">
        <v>81</v>
      </c>
      <c r="AV1311" s="13" t="s">
        <v>81</v>
      </c>
      <c r="AW1311" s="13" t="s">
        <v>4</v>
      </c>
      <c r="AX1311" s="13" t="s">
        <v>79</v>
      </c>
      <c r="AY1311" s="243" t="s">
        <v>178</v>
      </c>
    </row>
    <row r="1312" s="2" customFormat="1" ht="16.5" customHeight="1">
      <c r="A1312" s="40"/>
      <c r="B1312" s="41"/>
      <c r="C1312" s="214" t="s">
        <v>2242</v>
      </c>
      <c r="D1312" s="214" t="s">
        <v>180</v>
      </c>
      <c r="E1312" s="215" t="s">
        <v>2243</v>
      </c>
      <c r="F1312" s="216" t="s">
        <v>2244</v>
      </c>
      <c r="G1312" s="217" t="s">
        <v>275</v>
      </c>
      <c r="H1312" s="218">
        <v>6.4000000000000004</v>
      </c>
      <c r="I1312" s="219"/>
      <c r="J1312" s="220">
        <f>ROUND(I1312*H1312,2)</f>
        <v>0</v>
      </c>
      <c r="K1312" s="216" t="s">
        <v>184</v>
      </c>
      <c r="L1312" s="46"/>
      <c r="M1312" s="221" t="s">
        <v>19</v>
      </c>
      <c r="N1312" s="222" t="s">
        <v>42</v>
      </c>
      <c r="O1312" s="86"/>
      <c r="P1312" s="223">
        <f>O1312*H1312</f>
        <v>0</v>
      </c>
      <c r="Q1312" s="223">
        <v>1.0000000000000001E-05</v>
      </c>
      <c r="R1312" s="223">
        <f>Q1312*H1312</f>
        <v>6.4000000000000011E-05</v>
      </c>
      <c r="S1312" s="223">
        <v>0</v>
      </c>
      <c r="T1312" s="224">
        <f>S1312*H1312</f>
        <v>0</v>
      </c>
      <c r="U1312" s="40"/>
      <c r="V1312" s="40"/>
      <c r="W1312" s="40"/>
      <c r="X1312" s="40"/>
      <c r="Y1312" s="40"/>
      <c r="Z1312" s="40"/>
      <c r="AA1312" s="40"/>
      <c r="AB1312" s="40"/>
      <c r="AC1312" s="40"/>
      <c r="AD1312" s="40"/>
      <c r="AE1312" s="40"/>
      <c r="AR1312" s="225" t="s">
        <v>272</v>
      </c>
      <c r="AT1312" s="225" t="s">
        <v>180</v>
      </c>
      <c r="AU1312" s="225" t="s">
        <v>81</v>
      </c>
      <c r="AY1312" s="19" t="s">
        <v>178</v>
      </c>
      <c r="BE1312" s="226">
        <f>IF(N1312="základní",J1312,0)</f>
        <v>0</v>
      </c>
      <c r="BF1312" s="226">
        <f>IF(N1312="snížená",J1312,0)</f>
        <v>0</v>
      </c>
      <c r="BG1312" s="226">
        <f>IF(N1312="zákl. přenesená",J1312,0)</f>
        <v>0</v>
      </c>
      <c r="BH1312" s="226">
        <f>IF(N1312="sníž. přenesená",J1312,0)</f>
        <v>0</v>
      </c>
      <c r="BI1312" s="226">
        <f>IF(N1312="nulová",J1312,0)</f>
        <v>0</v>
      </c>
      <c r="BJ1312" s="19" t="s">
        <v>79</v>
      </c>
      <c r="BK1312" s="226">
        <f>ROUND(I1312*H1312,2)</f>
        <v>0</v>
      </c>
      <c r="BL1312" s="19" t="s">
        <v>272</v>
      </c>
      <c r="BM1312" s="225" t="s">
        <v>2245</v>
      </c>
    </row>
    <row r="1313" s="2" customFormat="1">
      <c r="A1313" s="40"/>
      <c r="B1313" s="41"/>
      <c r="C1313" s="42"/>
      <c r="D1313" s="227" t="s">
        <v>187</v>
      </c>
      <c r="E1313" s="42"/>
      <c r="F1313" s="228" t="s">
        <v>2246</v>
      </c>
      <c r="G1313" s="42"/>
      <c r="H1313" s="42"/>
      <c r="I1313" s="229"/>
      <c r="J1313" s="42"/>
      <c r="K1313" s="42"/>
      <c r="L1313" s="46"/>
      <c r="M1313" s="230"/>
      <c r="N1313" s="231"/>
      <c r="O1313" s="86"/>
      <c r="P1313" s="86"/>
      <c r="Q1313" s="86"/>
      <c r="R1313" s="86"/>
      <c r="S1313" s="86"/>
      <c r="T1313" s="87"/>
      <c r="U1313" s="40"/>
      <c r="V1313" s="40"/>
      <c r="W1313" s="40"/>
      <c r="X1313" s="40"/>
      <c r="Y1313" s="40"/>
      <c r="Z1313" s="40"/>
      <c r="AA1313" s="40"/>
      <c r="AB1313" s="40"/>
      <c r="AC1313" s="40"/>
      <c r="AD1313" s="40"/>
      <c r="AE1313" s="40"/>
      <c r="AT1313" s="19" t="s">
        <v>187</v>
      </c>
      <c r="AU1313" s="19" t="s">
        <v>81</v>
      </c>
    </row>
    <row r="1314" s="13" customFormat="1">
      <c r="A1314" s="13"/>
      <c r="B1314" s="232"/>
      <c r="C1314" s="233"/>
      <c r="D1314" s="234" t="s">
        <v>189</v>
      </c>
      <c r="E1314" s="235" t="s">
        <v>19</v>
      </c>
      <c r="F1314" s="236" t="s">
        <v>2247</v>
      </c>
      <c r="G1314" s="233"/>
      <c r="H1314" s="237">
        <v>6.4000000000000004</v>
      </c>
      <c r="I1314" s="238"/>
      <c r="J1314" s="233"/>
      <c r="K1314" s="233"/>
      <c r="L1314" s="239"/>
      <c r="M1314" s="240"/>
      <c r="N1314" s="241"/>
      <c r="O1314" s="241"/>
      <c r="P1314" s="241"/>
      <c r="Q1314" s="241"/>
      <c r="R1314" s="241"/>
      <c r="S1314" s="241"/>
      <c r="T1314" s="242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3" t="s">
        <v>189</v>
      </c>
      <c r="AU1314" s="243" t="s">
        <v>81</v>
      </c>
      <c r="AV1314" s="13" t="s">
        <v>81</v>
      </c>
      <c r="AW1314" s="13" t="s">
        <v>33</v>
      </c>
      <c r="AX1314" s="13" t="s">
        <v>79</v>
      </c>
      <c r="AY1314" s="243" t="s">
        <v>178</v>
      </c>
    </row>
    <row r="1315" s="2" customFormat="1" ht="16.5" customHeight="1">
      <c r="A1315" s="40"/>
      <c r="B1315" s="41"/>
      <c r="C1315" s="265" t="s">
        <v>2248</v>
      </c>
      <c r="D1315" s="265" t="s">
        <v>430</v>
      </c>
      <c r="E1315" s="266" t="s">
        <v>2249</v>
      </c>
      <c r="F1315" s="267" t="s">
        <v>2250</v>
      </c>
      <c r="G1315" s="268" t="s">
        <v>275</v>
      </c>
      <c r="H1315" s="269">
        <v>6.9119999999999999</v>
      </c>
      <c r="I1315" s="270"/>
      <c r="J1315" s="271">
        <f>ROUND(I1315*H1315,2)</f>
        <v>0</v>
      </c>
      <c r="K1315" s="267" t="s">
        <v>184</v>
      </c>
      <c r="L1315" s="272"/>
      <c r="M1315" s="273" t="s">
        <v>19</v>
      </c>
      <c r="N1315" s="274" t="s">
        <v>42</v>
      </c>
      <c r="O1315" s="86"/>
      <c r="P1315" s="223">
        <f>O1315*H1315</f>
        <v>0</v>
      </c>
      <c r="Q1315" s="223">
        <v>0.00032000000000000003</v>
      </c>
      <c r="R1315" s="223">
        <f>Q1315*H1315</f>
        <v>0.0022118400000000001</v>
      </c>
      <c r="S1315" s="223">
        <v>0</v>
      </c>
      <c r="T1315" s="224">
        <f>S1315*H1315</f>
        <v>0</v>
      </c>
      <c r="U1315" s="40"/>
      <c r="V1315" s="40"/>
      <c r="W1315" s="40"/>
      <c r="X1315" s="40"/>
      <c r="Y1315" s="40"/>
      <c r="Z1315" s="40"/>
      <c r="AA1315" s="40"/>
      <c r="AB1315" s="40"/>
      <c r="AC1315" s="40"/>
      <c r="AD1315" s="40"/>
      <c r="AE1315" s="40"/>
      <c r="AR1315" s="225" t="s">
        <v>367</v>
      </c>
      <c r="AT1315" s="225" t="s">
        <v>430</v>
      </c>
      <c r="AU1315" s="225" t="s">
        <v>81</v>
      </c>
      <c r="AY1315" s="19" t="s">
        <v>178</v>
      </c>
      <c r="BE1315" s="226">
        <f>IF(N1315="základní",J1315,0)</f>
        <v>0</v>
      </c>
      <c r="BF1315" s="226">
        <f>IF(N1315="snížená",J1315,0)</f>
        <v>0</v>
      </c>
      <c r="BG1315" s="226">
        <f>IF(N1315="zákl. přenesená",J1315,0)</f>
        <v>0</v>
      </c>
      <c r="BH1315" s="226">
        <f>IF(N1315="sníž. přenesená",J1315,0)</f>
        <v>0</v>
      </c>
      <c r="BI1315" s="226">
        <f>IF(N1315="nulová",J1315,0)</f>
        <v>0</v>
      </c>
      <c r="BJ1315" s="19" t="s">
        <v>79</v>
      </c>
      <c r="BK1315" s="226">
        <f>ROUND(I1315*H1315,2)</f>
        <v>0</v>
      </c>
      <c r="BL1315" s="19" t="s">
        <v>272</v>
      </c>
      <c r="BM1315" s="225" t="s">
        <v>2251</v>
      </c>
    </row>
    <row r="1316" s="13" customFormat="1">
      <c r="A1316" s="13"/>
      <c r="B1316" s="232"/>
      <c r="C1316" s="233"/>
      <c r="D1316" s="234" t="s">
        <v>189</v>
      </c>
      <c r="E1316" s="233"/>
      <c r="F1316" s="236" t="s">
        <v>2252</v>
      </c>
      <c r="G1316" s="233"/>
      <c r="H1316" s="237">
        <v>6.9119999999999999</v>
      </c>
      <c r="I1316" s="238"/>
      <c r="J1316" s="233"/>
      <c r="K1316" s="233"/>
      <c r="L1316" s="239"/>
      <c r="M1316" s="240"/>
      <c r="N1316" s="241"/>
      <c r="O1316" s="241"/>
      <c r="P1316" s="241"/>
      <c r="Q1316" s="241"/>
      <c r="R1316" s="241"/>
      <c r="S1316" s="241"/>
      <c r="T1316" s="242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3" t="s">
        <v>189</v>
      </c>
      <c r="AU1316" s="243" t="s">
        <v>81</v>
      </c>
      <c r="AV1316" s="13" t="s">
        <v>81</v>
      </c>
      <c r="AW1316" s="13" t="s">
        <v>4</v>
      </c>
      <c r="AX1316" s="13" t="s">
        <v>79</v>
      </c>
      <c r="AY1316" s="243" t="s">
        <v>178</v>
      </c>
    </row>
    <row r="1317" s="2" customFormat="1" ht="24.15" customHeight="1">
      <c r="A1317" s="40"/>
      <c r="B1317" s="41"/>
      <c r="C1317" s="214" t="s">
        <v>2253</v>
      </c>
      <c r="D1317" s="214" t="s">
        <v>180</v>
      </c>
      <c r="E1317" s="215" t="s">
        <v>2254</v>
      </c>
      <c r="F1317" s="216" t="s">
        <v>2255</v>
      </c>
      <c r="G1317" s="217" t="s">
        <v>183</v>
      </c>
      <c r="H1317" s="218">
        <v>110.65000000000001</v>
      </c>
      <c r="I1317" s="219"/>
      <c r="J1317" s="220">
        <f>ROUND(I1317*H1317,2)</f>
        <v>0</v>
      </c>
      <c r="K1317" s="216" t="s">
        <v>184</v>
      </c>
      <c r="L1317" s="46"/>
      <c r="M1317" s="221" t="s">
        <v>19</v>
      </c>
      <c r="N1317" s="222" t="s">
        <v>42</v>
      </c>
      <c r="O1317" s="86"/>
      <c r="P1317" s="223">
        <f>O1317*H1317</f>
        <v>0</v>
      </c>
      <c r="Q1317" s="223">
        <v>0</v>
      </c>
      <c r="R1317" s="223">
        <f>Q1317*H1317</f>
        <v>0</v>
      </c>
      <c r="S1317" s="223">
        <v>0</v>
      </c>
      <c r="T1317" s="224">
        <f>S1317*H1317</f>
        <v>0</v>
      </c>
      <c r="U1317" s="40"/>
      <c r="V1317" s="40"/>
      <c r="W1317" s="40"/>
      <c r="X1317" s="40"/>
      <c r="Y1317" s="40"/>
      <c r="Z1317" s="40"/>
      <c r="AA1317" s="40"/>
      <c r="AB1317" s="40"/>
      <c r="AC1317" s="40"/>
      <c r="AD1317" s="40"/>
      <c r="AE1317" s="40"/>
      <c r="AR1317" s="225" t="s">
        <v>272</v>
      </c>
      <c r="AT1317" s="225" t="s">
        <v>180</v>
      </c>
      <c r="AU1317" s="225" t="s">
        <v>81</v>
      </c>
      <c r="AY1317" s="19" t="s">
        <v>178</v>
      </c>
      <c r="BE1317" s="226">
        <f>IF(N1317="základní",J1317,0)</f>
        <v>0</v>
      </c>
      <c r="BF1317" s="226">
        <f>IF(N1317="snížená",J1317,0)</f>
        <v>0</v>
      </c>
      <c r="BG1317" s="226">
        <f>IF(N1317="zákl. přenesená",J1317,0)</f>
        <v>0</v>
      </c>
      <c r="BH1317" s="226">
        <f>IF(N1317="sníž. přenesená",J1317,0)</f>
        <v>0</v>
      </c>
      <c r="BI1317" s="226">
        <f>IF(N1317="nulová",J1317,0)</f>
        <v>0</v>
      </c>
      <c r="BJ1317" s="19" t="s">
        <v>79</v>
      </c>
      <c r="BK1317" s="226">
        <f>ROUND(I1317*H1317,2)</f>
        <v>0</v>
      </c>
      <c r="BL1317" s="19" t="s">
        <v>272</v>
      </c>
      <c r="BM1317" s="225" t="s">
        <v>2256</v>
      </c>
    </row>
    <row r="1318" s="2" customFormat="1">
      <c r="A1318" s="40"/>
      <c r="B1318" s="41"/>
      <c r="C1318" s="42"/>
      <c r="D1318" s="227" t="s">
        <v>187</v>
      </c>
      <c r="E1318" s="42"/>
      <c r="F1318" s="228" t="s">
        <v>2257</v>
      </c>
      <c r="G1318" s="42"/>
      <c r="H1318" s="42"/>
      <c r="I1318" s="229"/>
      <c r="J1318" s="42"/>
      <c r="K1318" s="42"/>
      <c r="L1318" s="46"/>
      <c r="M1318" s="230"/>
      <c r="N1318" s="231"/>
      <c r="O1318" s="86"/>
      <c r="P1318" s="86"/>
      <c r="Q1318" s="86"/>
      <c r="R1318" s="86"/>
      <c r="S1318" s="86"/>
      <c r="T1318" s="87"/>
      <c r="U1318" s="40"/>
      <c r="V1318" s="40"/>
      <c r="W1318" s="40"/>
      <c r="X1318" s="40"/>
      <c r="Y1318" s="40"/>
      <c r="Z1318" s="40"/>
      <c r="AA1318" s="40"/>
      <c r="AB1318" s="40"/>
      <c r="AC1318" s="40"/>
      <c r="AD1318" s="40"/>
      <c r="AE1318" s="40"/>
      <c r="AT1318" s="19" t="s">
        <v>187</v>
      </c>
      <c r="AU1318" s="19" t="s">
        <v>81</v>
      </c>
    </row>
    <row r="1319" s="2" customFormat="1" ht="16.5" customHeight="1">
      <c r="A1319" s="40"/>
      <c r="B1319" s="41"/>
      <c r="C1319" s="265" t="s">
        <v>2258</v>
      </c>
      <c r="D1319" s="265" t="s">
        <v>430</v>
      </c>
      <c r="E1319" s="266" t="s">
        <v>2259</v>
      </c>
      <c r="F1319" s="267" t="s">
        <v>2260</v>
      </c>
      <c r="G1319" s="268" t="s">
        <v>183</v>
      </c>
      <c r="H1319" s="269">
        <v>119.502</v>
      </c>
      <c r="I1319" s="270"/>
      <c r="J1319" s="271">
        <f>ROUND(I1319*H1319,2)</f>
        <v>0</v>
      </c>
      <c r="K1319" s="267" t="s">
        <v>184</v>
      </c>
      <c r="L1319" s="272"/>
      <c r="M1319" s="273" t="s">
        <v>19</v>
      </c>
      <c r="N1319" s="274" t="s">
        <v>42</v>
      </c>
      <c r="O1319" s="86"/>
      <c r="P1319" s="223">
        <f>O1319*H1319</f>
        <v>0</v>
      </c>
      <c r="Q1319" s="223">
        <v>0.0078200000000000006</v>
      </c>
      <c r="R1319" s="223">
        <f>Q1319*H1319</f>
        <v>0.93450564000000003</v>
      </c>
      <c r="S1319" s="223">
        <v>0</v>
      </c>
      <c r="T1319" s="224">
        <f>S1319*H1319</f>
        <v>0</v>
      </c>
      <c r="U1319" s="40"/>
      <c r="V1319" s="40"/>
      <c r="W1319" s="40"/>
      <c r="X1319" s="40"/>
      <c r="Y1319" s="40"/>
      <c r="Z1319" s="40"/>
      <c r="AA1319" s="40"/>
      <c r="AB1319" s="40"/>
      <c r="AC1319" s="40"/>
      <c r="AD1319" s="40"/>
      <c r="AE1319" s="40"/>
      <c r="AR1319" s="225" t="s">
        <v>367</v>
      </c>
      <c r="AT1319" s="225" t="s">
        <v>430</v>
      </c>
      <c r="AU1319" s="225" t="s">
        <v>81</v>
      </c>
      <c r="AY1319" s="19" t="s">
        <v>178</v>
      </c>
      <c r="BE1319" s="226">
        <f>IF(N1319="základní",J1319,0)</f>
        <v>0</v>
      </c>
      <c r="BF1319" s="226">
        <f>IF(N1319="snížená",J1319,0)</f>
        <v>0</v>
      </c>
      <c r="BG1319" s="226">
        <f>IF(N1319="zákl. přenesená",J1319,0)</f>
        <v>0</v>
      </c>
      <c r="BH1319" s="226">
        <f>IF(N1319="sníž. přenesená",J1319,0)</f>
        <v>0</v>
      </c>
      <c r="BI1319" s="226">
        <f>IF(N1319="nulová",J1319,0)</f>
        <v>0</v>
      </c>
      <c r="BJ1319" s="19" t="s">
        <v>79</v>
      </c>
      <c r="BK1319" s="226">
        <f>ROUND(I1319*H1319,2)</f>
        <v>0</v>
      </c>
      <c r="BL1319" s="19" t="s">
        <v>272</v>
      </c>
      <c r="BM1319" s="225" t="s">
        <v>2261</v>
      </c>
    </row>
    <row r="1320" s="13" customFormat="1">
      <c r="A1320" s="13"/>
      <c r="B1320" s="232"/>
      <c r="C1320" s="233"/>
      <c r="D1320" s="234" t="s">
        <v>189</v>
      </c>
      <c r="E1320" s="233"/>
      <c r="F1320" s="236" t="s">
        <v>2262</v>
      </c>
      <c r="G1320" s="233"/>
      <c r="H1320" s="237">
        <v>119.502</v>
      </c>
      <c r="I1320" s="238"/>
      <c r="J1320" s="233"/>
      <c r="K1320" s="233"/>
      <c r="L1320" s="239"/>
      <c r="M1320" s="240"/>
      <c r="N1320" s="241"/>
      <c r="O1320" s="241"/>
      <c r="P1320" s="241"/>
      <c r="Q1320" s="241"/>
      <c r="R1320" s="241"/>
      <c r="S1320" s="241"/>
      <c r="T1320" s="242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43" t="s">
        <v>189</v>
      </c>
      <c r="AU1320" s="243" t="s">
        <v>81</v>
      </c>
      <c r="AV1320" s="13" t="s">
        <v>81</v>
      </c>
      <c r="AW1320" s="13" t="s">
        <v>4</v>
      </c>
      <c r="AX1320" s="13" t="s">
        <v>79</v>
      </c>
      <c r="AY1320" s="243" t="s">
        <v>178</v>
      </c>
    </row>
    <row r="1321" s="2" customFormat="1" ht="16.5" customHeight="1">
      <c r="A1321" s="40"/>
      <c r="B1321" s="41"/>
      <c r="C1321" s="214" t="s">
        <v>2263</v>
      </c>
      <c r="D1321" s="214" t="s">
        <v>180</v>
      </c>
      <c r="E1321" s="215" t="s">
        <v>2264</v>
      </c>
      <c r="F1321" s="216" t="s">
        <v>2265</v>
      </c>
      <c r="G1321" s="217" t="s">
        <v>183</v>
      </c>
      <c r="H1321" s="218">
        <v>110.65000000000001</v>
      </c>
      <c r="I1321" s="219"/>
      <c r="J1321" s="220">
        <f>ROUND(I1321*H1321,2)</f>
        <v>0</v>
      </c>
      <c r="K1321" s="216" t="s">
        <v>184</v>
      </c>
      <c r="L1321" s="46"/>
      <c r="M1321" s="221" t="s">
        <v>19</v>
      </c>
      <c r="N1321" s="222" t="s">
        <v>42</v>
      </c>
      <c r="O1321" s="86"/>
      <c r="P1321" s="223">
        <f>O1321*H1321</f>
        <v>0</v>
      </c>
      <c r="Q1321" s="223">
        <v>0.00010000000000000001</v>
      </c>
      <c r="R1321" s="223">
        <f>Q1321*H1321</f>
        <v>0.011065000000000002</v>
      </c>
      <c r="S1321" s="223">
        <v>0</v>
      </c>
      <c r="T1321" s="224">
        <f>S1321*H1321</f>
        <v>0</v>
      </c>
      <c r="U1321" s="40"/>
      <c r="V1321" s="40"/>
      <c r="W1321" s="40"/>
      <c r="X1321" s="40"/>
      <c r="Y1321" s="40"/>
      <c r="Z1321" s="40"/>
      <c r="AA1321" s="40"/>
      <c r="AB1321" s="40"/>
      <c r="AC1321" s="40"/>
      <c r="AD1321" s="40"/>
      <c r="AE1321" s="40"/>
      <c r="AR1321" s="225" t="s">
        <v>272</v>
      </c>
      <c r="AT1321" s="225" t="s">
        <v>180</v>
      </c>
      <c r="AU1321" s="225" t="s">
        <v>81</v>
      </c>
      <c r="AY1321" s="19" t="s">
        <v>178</v>
      </c>
      <c r="BE1321" s="226">
        <f>IF(N1321="základní",J1321,0)</f>
        <v>0</v>
      </c>
      <c r="BF1321" s="226">
        <f>IF(N1321="snížená",J1321,0)</f>
        <v>0</v>
      </c>
      <c r="BG1321" s="226">
        <f>IF(N1321="zákl. přenesená",J1321,0)</f>
        <v>0</v>
      </c>
      <c r="BH1321" s="226">
        <f>IF(N1321="sníž. přenesená",J1321,0)</f>
        <v>0</v>
      </c>
      <c r="BI1321" s="226">
        <f>IF(N1321="nulová",J1321,0)</f>
        <v>0</v>
      </c>
      <c r="BJ1321" s="19" t="s">
        <v>79</v>
      </c>
      <c r="BK1321" s="226">
        <f>ROUND(I1321*H1321,2)</f>
        <v>0</v>
      </c>
      <c r="BL1321" s="19" t="s">
        <v>272</v>
      </c>
      <c r="BM1321" s="225" t="s">
        <v>2266</v>
      </c>
    </row>
    <row r="1322" s="2" customFormat="1">
      <c r="A1322" s="40"/>
      <c r="B1322" s="41"/>
      <c r="C1322" s="42"/>
      <c r="D1322" s="227" t="s">
        <v>187</v>
      </c>
      <c r="E1322" s="42"/>
      <c r="F1322" s="228" t="s">
        <v>2267</v>
      </c>
      <c r="G1322" s="42"/>
      <c r="H1322" s="42"/>
      <c r="I1322" s="229"/>
      <c r="J1322" s="42"/>
      <c r="K1322" s="42"/>
      <c r="L1322" s="46"/>
      <c r="M1322" s="230"/>
      <c r="N1322" s="231"/>
      <c r="O1322" s="86"/>
      <c r="P1322" s="86"/>
      <c r="Q1322" s="86"/>
      <c r="R1322" s="86"/>
      <c r="S1322" s="86"/>
      <c r="T1322" s="87"/>
      <c r="U1322" s="40"/>
      <c r="V1322" s="40"/>
      <c r="W1322" s="40"/>
      <c r="X1322" s="40"/>
      <c r="Y1322" s="40"/>
      <c r="Z1322" s="40"/>
      <c r="AA1322" s="40"/>
      <c r="AB1322" s="40"/>
      <c r="AC1322" s="40"/>
      <c r="AD1322" s="40"/>
      <c r="AE1322" s="40"/>
      <c r="AT1322" s="19" t="s">
        <v>187</v>
      </c>
      <c r="AU1322" s="19" t="s">
        <v>81</v>
      </c>
    </row>
    <row r="1323" s="2" customFormat="1" ht="24.15" customHeight="1">
      <c r="A1323" s="40"/>
      <c r="B1323" s="41"/>
      <c r="C1323" s="214" t="s">
        <v>2268</v>
      </c>
      <c r="D1323" s="214" t="s">
        <v>180</v>
      </c>
      <c r="E1323" s="215" t="s">
        <v>2269</v>
      </c>
      <c r="F1323" s="216" t="s">
        <v>2270</v>
      </c>
      <c r="G1323" s="217" t="s">
        <v>1333</v>
      </c>
      <c r="H1323" s="275"/>
      <c r="I1323" s="219"/>
      <c r="J1323" s="220">
        <f>ROUND(I1323*H1323,2)</f>
        <v>0</v>
      </c>
      <c r="K1323" s="216" t="s">
        <v>184</v>
      </c>
      <c r="L1323" s="46"/>
      <c r="M1323" s="221" t="s">
        <v>19</v>
      </c>
      <c r="N1323" s="222" t="s">
        <v>42</v>
      </c>
      <c r="O1323" s="86"/>
      <c r="P1323" s="223">
        <f>O1323*H1323</f>
        <v>0</v>
      </c>
      <c r="Q1323" s="223">
        <v>0</v>
      </c>
      <c r="R1323" s="223">
        <f>Q1323*H1323</f>
        <v>0</v>
      </c>
      <c r="S1323" s="223">
        <v>0</v>
      </c>
      <c r="T1323" s="224">
        <f>S1323*H1323</f>
        <v>0</v>
      </c>
      <c r="U1323" s="40"/>
      <c r="V1323" s="40"/>
      <c r="W1323" s="40"/>
      <c r="X1323" s="40"/>
      <c r="Y1323" s="40"/>
      <c r="Z1323" s="40"/>
      <c r="AA1323" s="40"/>
      <c r="AB1323" s="40"/>
      <c r="AC1323" s="40"/>
      <c r="AD1323" s="40"/>
      <c r="AE1323" s="40"/>
      <c r="AR1323" s="225" t="s">
        <v>272</v>
      </c>
      <c r="AT1323" s="225" t="s">
        <v>180</v>
      </c>
      <c r="AU1323" s="225" t="s">
        <v>81</v>
      </c>
      <c r="AY1323" s="19" t="s">
        <v>178</v>
      </c>
      <c r="BE1323" s="226">
        <f>IF(N1323="základní",J1323,0)</f>
        <v>0</v>
      </c>
      <c r="BF1323" s="226">
        <f>IF(N1323="snížená",J1323,0)</f>
        <v>0</v>
      </c>
      <c r="BG1323" s="226">
        <f>IF(N1323="zákl. přenesená",J1323,0)</f>
        <v>0</v>
      </c>
      <c r="BH1323" s="226">
        <f>IF(N1323="sníž. přenesená",J1323,0)</f>
        <v>0</v>
      </c>
      <c r="BI1323" s="226">
        <f>IF(N1323="nulová",J1323,0)</f>
        <v>0</v>
      </c>
      <c r="BJ1323" s="19" t="s">
        <v>79</v>
      </c>
      <c r="BK1323" s="226">
        <f>ROUND(I1323*H1323,2)</f>
        <v>0</v>
      </c>
      <c r="BL1323" s="19" t="s">
        <v>272</v>
      </c>
      <c r="BM1323" s="225" t="s">
        <v>2271</v>
      </c>
    </row>
    <row r="1324" s="2" customFormat="1">
      <c r="A1324" s="40"/>
      <c r="B1324" s="41"/>
      <c r="C1324" s="42"/>
      <c r="D1324" s="227" t="s">
        <v>187</v>
      </c>
      <c r="E1324" s="42"/>
      <c r="F1324" s="228" t="s">
        <v>2272</v>
      </c>
      <c r="G1324" s="42"/>
      <c r="H1324" s="42"/>
      <c r="I1324" s="229"/>
      <c r="J1324" s="42"/>
      <c r="K1324" s="42"/>
      <c r="L1324" s="46"/>
      <c r="M1324" s="230"/>
      <c r="N1324" s="231"/>
      <c r="O1324" s="86"/>
      <c r="P1324" s="86"/>
      <c r="Q1324" s="86"/>
      <c r="R1324" s="86"/>
      <c r="S1324" s="86"/>
      <c r="T1324" s="87"/>
      <c r="U1324" s="40"/>
      <c r="V1324" s="40"/>
      <c r="W1324" s="40"/>
      <c r="X1324" s="40"/>
      <c r="Y1324" s="40"/>
      <c r="Z1324" s="40"/>
      <c r="AA1324" s="40"/>
      <c r="AB1324" s="40"/>
      <c r="AC1324" s="40"/>
      <c r="AD1324" s="40"/>
      <c r="AE1324" s="40"/>
      <c r="AT1324" s="19" t="s">
        <v>187</v>
      </c>
      <c r="AU1324" s="19" t="s">
        <v>81</v>
      </c>
    </row>
    <row r="1325" s="12" customFormat="1" ht="22.8" customHeight="1">
      <c r="A1325" s="12"/>
      <c r="B1325" s="198"/>
      <c r="C1325" s="199"/>
      <c r="D1325" s="200" t="s">
        <v>70</v>
      </c>
      <c r="E1325" s="212" t="s">
        <v>2273</v>
      </c>
      <c r="F1325" s="212" t="s">
        <v>2274</v>
      </c>
      <c r="G1325" s="199"/>
      <c r="H1325" s="199"/>
      <c r="I1325" s="202"/>
      <c r="J1325" s="213">
        <f>BK1325</f>
        <v>0</v>
      </c>
      <c r="K1325" s="199"/>
      <c r="L1325" s="204"/>
      <c r="M1325" s="205"/>
      <c r="N1325" s="206"/>
      <c r="O1325" s="206"/>
      <c r="P1325" s="207">
        <f>SUM(P1326:P1349)</f>
        <v>0</v>
      </c>
      <c r="Q1325" s="206"/>
      <c r="R1325" s="207">
        <f>SUM(R1326:R1349)</f>
        <v>1.4497238000000003</v>
      </c>
      <c r="S1325" s="206"/>
      <c r="T1325" s="208">
        <f>SUM(T1326:T1349)</f>
        <v>0</v>
      </c>
      <c r="U1325" s="12"/>
      <c r="V1325" s="12"/>
      <c r="W1325" s="12"/>
      <c r="X1325" s="12"/>
      <c r="Y1325" s="12"/>
      <c r="Z1325" s="12"/>
      <c r="AA1325" s="12"/>
      <c r="AB1325" s="12"/>
      <c r="AC1325" s="12"/>
      <c r="AD1325" s="12"/>
      <c r="AE1325" s="12"/>
      <c r="AR1325" s="209" t="s">
        <v>81</v>
      </c>
      <c r="AT1325" s="210" t="s">
        <v>70</v>
      </c>
      <c r="AU1325" s="210" t="s">
        <v>79</v>
      </c>
      <c r="AY1325" s="209" t="s">
        <v>178</v>
      </c>
      <c r="BK1325" s="211">
        <f>SUM(BK1326:BK1349)</f>
        <v>0</v>
      </c>
    </row>
    <row r="1326" s="2" customFormat="1" ht="16.5" customHeight="1">
      <c r="A1326" s="40"/>
      <c r="B1326" s="41"/>
      <c r="C1326" s="214" t="s">
        <v>2275</v>
      </c>
      <c r="D1326" s="214" t="s">
        <v>180</v>
      </c>
      <c r="E1326" s="215" t="s">
        <v>2276</v>
      </c>
      <c r="F1326" s="216" t="s">
        <v>2277</v>
      </c>
      <c r="G1326" s="217" t="s">
        <v>183</v>
      </c>
      <c r="H1326" s="218">
        <v>101.17</v>
      </c>
      <c r="I1326" s="219"/>
      <c r="J1326" s="220">
        <f>ROUND(I1326*H1326,2)</f>
        <v>0</v>
      </c>
      <c r="K1326" s="216" t="s">
        <v>184</v>
      </c>
      <c r="L1326" s="46"/>
      <c r="M1326" s="221" t="s">
        <v>19</v>
      </c>
      <c r="N1326" s="222" t="s">
        <v>42</v>
      </c>
      <c r="O1326" s="86"/>
      <c r="P1326" s="223">
        <f>O1326*H1326</f>
        <v>0</v>
      </c>
      <c r="Q1326" s="223">
        <v>0</v>
      </c>
      <c r="R1326" s="223">
        <f>Q1326*H1326</f>
        <v>0</v>
      </c>
      <c r="S1326" s="223">
        <v>0</v>
      </c>
      <c r="T1326" s="224">
        <f>S1326*H1326</f>
        <v>0</v>
      </c>
      <c r="U1326" s="40"/>
      <c r="V1326" s="40"/>
      <c r="W1326" s="40"/>
      <c r="X1326" s="40"/>
      <c r="Y1326" s="40"/>
      <c r="Z1326" s="40"/>
      <c r="AA1326" s="40"/>
      <c r="AB1326" s="40"/>
      <c r="AC1326" s="40"/>
      <c r="AD1326" s="40"/>
      <c r="AE1326" s="40"/>
      <c r="AR1326" s="225" t="s">
        <v>272</v>
      </c>
      <c r="AT1326" s="225" t="s">
        <v>180</v>
      </c>
      <c r="AU1326" s="225" t="s">
        <v>81</v>
      </c>
      <c r="AY1326" s="19" t="s">
        <v>178</v>
      </c>
      <c r="BE1326" s="226">
        <f>IF(N1326="základní",J1326,0)</f>
        <v>0</v>
      </c>
      <c r="BF1326" s="226">
        <f>IF(N1326="snížená",J1326,0)</f>
        <v>0</v>
      </c>
      <c r="BG1326" s="226">
        <f>IF(N1326="zákl. přenesená",J1326,0)</f>
        <v>0</v>
      </c>
      <c r="BH1326" s="226">
        <f>IF(N1326="sníž. přenesená",J1326,0)</f>
        <v>0</v>
      </c>
      <c r="BI1326" s="226">
        <f>IF(N1326="nulová",J1326,0)</f>
        <v>0</v>
      </c>
      <c r="BJ1326" s="19" t="s">
        <v>79</v>
      </c>
      <c r="BK1326" s="226">
        <f>ROUND(I1326*H1326,2)</f>
        <v>0</v>
      </c>
      <c r="BL1326" s="19" t="s">
        <v>272</v>
      </c>
      <c r="BM1326" s="225" t="s">
        <v>2278</v>
      </c>
    </row>
    <row r="1327" s="2" customFormat="1">
      <c r="A1327" s="40"/>
      <c r="B1327" s="41"/>
      <c r="C1327" s="42"/>
      <c r="D1327" s="227" t="s">
        <v>187</v>
      </c>
      <c r="E1327" s="42"/>
      <c r="F1327" s="228" t="s">
        <v>2279</v>
      </c>
      <c r="G1327" s="42"/>
      <c r="H1327" s="42"/>
      <c r="I1327" s="229"/>
      <c r="J1327" s="42"/>
      <c r="K1327" s="42"/>
      <c r="L1327" s="46"/>
      <c r="M1327" s="230"/>
      <c r="N1327" s="231"/>
      <c r="O1327" s="86"/>
      <c r="P1327" s="86"/>
      <c r="Q1327" s="86"/>
      <c r="R1327" s="86"/>
      <c r="S1327" s="86"/>
      <c r="T1327" s="87"/>
      <c r="U1327" s="40"/>
      <c r="V1327" s="40"/>
      <c r="W1327" s="40"/>
      <c r="X1327" s="40"/>
      <c r="Y1327" s="40"/>
      <c r="Z1327" s="40"/>
      <c r="AA1327" s="40"/>
      <c r="AB1327" s="40"/>
      <c r="AC1327" s="40"/>
      <c r="AD1327" s="40"/>
      <c r="AE1327" s="40"/>
      <c r="AT1327" s="19" t="s">
        <v>187</v>
      </c>
      <c r="AU1327" s="19" t="s">
        <v>81</v>
      </c>
    </row>
    <row r="1328" s="13" customFormat="1">
      <c r="A1328" s="13"/>
      <c r="B1328" s="232"/>
      <c r="C1328" s="233"/>
      <c r="D1328" s="234" t="s">
        <v>189</v>
      </c>
      <c r="E1328" s="235" t="s">
        <v>19</v>
      </c>
      <c r="F1328" s="236" t="s">
        <v>2280</v>
      </c>
      <c r="G1328" s="233"/>
      <c r="H1328" s="237">
        <v>101.17</v>
      </c>
      <c r="I1328" s="238"/>
      <c r="J1328" s="233"/>
      <c r="K1328" s="233"/>
      <c r="L1328" s="239"/>
      <c r="M1328" s="240"/>
      <c r="N1328" s="241"/>
      <c r="O1328" s="241"/>
      <c r="P1328" s="241"/>
      <c r="Q1328" s="241"/>
      <c r="R1328" s="241"/>
      <c r="S1328" s="241"/>
      <c r="T1328" s="242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3" t="s">
        <v>189</v>
      </c>
      <c r="AU1328" s="243" t="s">
        <v>81</v>
      </c>
      <c r="AV1328" s="13" t="s">
        <v>81</v>
      </c>
      <c r="AW1328" s="13" t="s">
        <v>33</v>
      </c>
      <c r="AX1328" s="13" t="s">
        <v>79</v>
      </c>
      <c r="AY1328" s="243" t="s">
        <v>178</v>
      </c>
    </row>
    <row r="1329" s="2" customFormat="1" ht="21.75" customHeight="1">
      <c r="A1329" s="40"/>
      <c r="B1329" s="41"/>
      <c r="C1329" s="214" t="s">
        <v>2281</v>
      </c>
      <c r="D1329" s="214" t="s">
        <v>180</v>
      </c>
      <c r="E1329" s="215" t="s">
        <v>2282</v>
      </c>
      <c r="F1329" s="216" t="s">
        <v>2283</v>
      </c>
      <c r="G1329" s="217" t="s">
        <v>275</v>
      </c>
      <c r="H1329" s="218">
        <v>139.90000000000001</v>
      </c>
      <c r="I1329" s="219"/>
      <c r="J1329" s="220">
        <f>ROUND(I1329*H1329,2)</f>
        <v>0</v>
      </c>
      <c r="K1329" s="216" t="s">
        <v>184</v>
      </c>
      <c r="L1329" s="46"/>
      <c r="M1329" s="221" t="s">
        <v>19</v>
      </c>
      <c r="N1329" s="222" t="s">
        <v>42</v>
      </c>
      <c r="O1329" s="86"/>
      <c r="P1329" s="223">
        <f>O1329*H1329</f>
        <v>0</v>
      </c>
      <c r="Q1329" s="223">
        <v>2.0000000000000002E-05</v>
      </c>
      <c r="R1329" s="223">
        <f>Q1329*H1329</f>
        <v>0.0027980000000000001</v>
      </c>
      <c r="S1329" s="223">
        <v>0</v>
      </c>
      <c r="T1329" s="224">
        <f>S1329*H1329</f>
        <v>0</v>
      </c>
      <c r="U1329" s="40"/>
      <c r="V1329" s="40"/>
      <c r="W1329" s="40"/>
      <c r="X1329" s="40"/>
      <c r="Y1329" s="40"/>
      <c r="Z1329" s="40"/>
      <c r="AA1329" s="40"/>
      <c r="AB1329" s="40"/>
      <c r="AC1329" s="40"/>
      <c r="AD1329" s="40"/>
      <c r="AE1329" s="40"/>
      <c r="AR1329" s="225" t="s">
        <v>272</v>
      </c>
      <c r="AT1329" s="225" t="s">
        <v>180</v>
      </c>
      <c r="AU1329" s="225" t="s">
        <v>81</v>
      </c>
      <c r="AY1329" s="19" t="s">
        <v>178</v>
      </c>
      <c r="BE1329" s="226">
        <f>IF(N1329="základní",J1329,0)</f>
        <v>0</v>
      </c>
      <c r="BF1329" s="226">
        <f>IF(N1329="snížená",J1329,0)</f>
        <v>0</v>
      </c>
      <c r="BG1329" s="226">
        <f>IF(N1329="zákl. přenesená",J1329,0)</f>
        <v>0</v>
      </c>
      <c r="BH1329" s="226">
        <f>IF(N1329="sníž. přenesená",J1329,0)</f>
        <v>0</v>
      </c>
      <c r="BI1329" s="226">
        <f>IF(N1329="nulová",J1329,0)</f>
        <v>0</v>
      </c>
      <c r="BJ1329" s="19" t="s">
        <v>79</v>
      </c>
      <c r="BK1329" s="226">
        <f>ROUND(I1329*H1329,2)</f>
        <v>0</v>
      </c>
      <c r="BL1329" s="19" t="s">
        <v>272</v>
      </c>
      <c r="BM1329" s="225" t="s">
        <v>2284</v>
      </c>
    </row>
    <row r="1330" s="2" customFormat="1">
      <c r="A1330" s="40"/>
      <c r="B1330" s="41"/>
      <c r="C1330" s="42"/>
      <c r="D1330" s="227" t="s">
        <v>187</v>
      </c>
      <c r="E1330" s="42"/>
      <c r="F1330" s="228" t="s">
        <v>2285</v>
      </c>
      <c r="G1330" s="42"/>
      <c r="H1330" s="42"/>
      <c r="I1330" s="229"/>
      <c r="J1330" s="42"/>
      <c r="K1330" s="42"/>
      <c r="L1330" s="46"/>
      <c r="M1330" s="230"/>
      <c r="N1330" s="231"/>
      <c r="O1330" s="86"/>
      <c r="P1330" s="86"/>
      <c r="Q1330" s="86"/>
      <c r="R1330" s="86"/>
      <c r="S1330" s="86"/>
      <c r="T1330" s="87"/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T1330" s="19" t="s">
        <v>187</v>
      </c>
      <c r="AU1330" s="19" t="s">
        <v>81</v>
      </c>
    </row>
    <row r="1331" s="13" customFormat="1">
      <c r="A1331" s="13"/>
      <c r="B1331" s="232"/>
      <c r="C1331" s="233"/>
      <c r="D1331" s="234" t="s">
        <v>189</v>
      </c>
      <c r="E1331" s="235" t="s">
        <v>19</v>
      </c>
      <c r="F1331" s="236" t="s">
        <v>2286</v>
      </c>
      <c r="G1331" s="233"/>
      <c r="H1331" s="237">
        <v>139.90000000000001</v>
      </c>
      <c r="I1331" s="238"/>
      <c r="J1331" s="233"/>
      <c r="K1331" s="233"/>
      <c r="L1331" s="239"/>
      <c r="M1331" s="240"/>
      <c r="N1331" s="241"/>
      <c r="O1331" s="241"/>
      <c r="P1331" s="241"/>
      <c r="Q1331" s="241"/>
      <c r="R1331" s="241"/>
      <c r="S1331" s="241"/>
      <c r="T1331" s="242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3" t="s">
        <v>189</v>
      </c>
      <c r="AU1331" s="243" t="s">
        <v>81</v>
      </c>
      <c r="AV1331" s="13" t="s">
        <v>81</v>
      </c>
      <c r="AW1331" s="13" t="s">
        <v>33</v>
      </c>
      <c r="AX1331" s="13" t="s">
        <v>79</v>
      </c>
      <c r="AY1331" s="243" t="s">
        <v>178</v>
      </c>
    </row>
    <row r="1332" s="2" customFormat="1" ht="16.5" customHeight="1">
      <c r="A1332" s="40"/>
      <c r="B1332" s="41"/>
      <c r="C1332" s="214" t="s">
        <v>2287</v>
      </c>
      <c r="D1332" s="214" t="s">
        <v>180</v>
      </c>
      <c r="E1332" s="215" t="s">
        <v>2288</v>
      </c>
      <c r="F1332" s="216" t="s">
        <v>2289</v>
      </c>
      <c r="G1332" s="217" t="s">
        <v>183</v>
      </c>
      <c r="H1332" s="218">
        <v>101.17</v>
      </c>
      <c r="I1332" s="219"/>
      <c r="J1332" s="220">
        <f>ROUND(I1332*H1332,2)</f>
        <v>0</v>
      </c>
      <c r="K1332" s="216" t="s">
        <v>184</v>
      </c>
      <c r="L1332" s="46"/>
      <c r="M1332" s="221" t="s">
        <v>19</v>
      </c>
      <c r="N1332" s="222" t="s">
        <v>42</v>
      </c>
      <c r="O1332" s="86"/>
      <c r="P1332" s="223">
        <f>O1332*H1332</f>
        <v>0</v>
      </c>
      <c r="Q1332" s="223">
        <v>4.0000000000000003E-05</v>
      </c>
      <c r="R1332" s="223">
        <f>Q1332*H1332</f>
        <v>0.0040468000000000006</v>
      </c>
      <c r="S1332" s="223">
        <v>0</v>
      </c>
      <c r="T1332" s="224">
        <f>S1332*H1332</f>
        <v>0</v>
      </c>
      <c r="U1332" s="40"/>
      <c r="V1332" s="40"/>
      <c r="W1332" s="40"/>
      <c r="X1332" s="40"/>
      <c r="Y1332" s="40"/>
      <c r="Z1332" s="40"/>
      <c r="AA1332" s="40"/>
      <c r="AB1332" s="40"/>
      <c r="AC1332" s="40"/>
      <c r="AD1332" s="40"/>
      <c r="AE1332" s="40"/>
      <c r="AR1332" s="225" t="s">
        <v>272</v>
      </c>
      <c r="AT1332" s="225" t="s">
        <v>180</v>
      </c>
      <c r="AU1332" s="225" t="s">
        <v>81</v>
      </c>
      <c r="AY1332" s="19" t="s">
        <v>178</v>
      </c>
      <c r="BE1332" s="226">
        <f>IF(N1332="základní",J1332,0)</f>
        <v>0</v>
      </c>
      <c r="BF1332" s="226">
        <f>IF(N1332="snížená",J1332,0)</f>
        <v>0</v>
      </c>
      <c r="BG1332" s="226">
        <f>IF(N1332="zákl. přenesená",J1332,0)</f>
        <v>0</v>
      </c>
      <c r="BH1332" s="226">
        <f>IF(N1332="sníž. přenesená",J1332,0)</f>
        <v>0</v>
      </c>
      <c r="BI1332" s="226">
        <f>IF(N1332="nulová",J1332,0)</f>
        <v>0</v>
      </c>
      <c r="BJ1332" s="19" t="s">
        <v>79</v>
      </c>
      <c r="BK1332" s="226">
        <f>ROUND(I1332*H1332,2)</f>
        <v>0</v>
      </c>
      <c r="BL1332" s="19" t="s">
        <v>272</v>
      </c>
      <c r="BM1332" s="225" t="s">
        <v>2290</v>
      </c>
    </row>
    <row r="1333" s="2" customFormat="1">
      <c r="A1333" s="40"/>
      <c r="B1333" s="41"/>
      <c r="C1333" s="42"/>
      <c r="D1333" s="227" t="s">
        <v>187</v>
      </c>
      <c r="E1333" s="42"/>
      <c r="F1333" s="228" t="s">
        <v>2291</v>
      </c>
      <c r="G1333" s="42"/>
      <c r="H1333" s="42"/>
      <c r="I1333" s="229"/>
      <c r="J1333" s="42"/>
      <c r="K1333" s="42"/>
      <c r="L1333" s="46"/>
      <c r="M1333" s="230"/>
      <c r="N1333" s="231"/>
      <c r="O1333" s="86"/>
      <c r="P1333" s="86"/>
      <c r="Q1333" s="86"/>
      <c r="R1333" s="86"/>
      <c r="S1333" s="86"/>
      <c r="T1333" s="87"/>
      <c r="U1333" s="40"/>
      <c r="V1333" s="40"/>
      <c r="W1333" s="40"/>
      <c r="X1333" s="40"/>
      <c r="Y1333" s="40"/>
      <c r="Z1333" s="40"/>
      <c r="AA1333" s="40"/>
      <c r="AB1333" s="40"/>
      <c r="AC1333" s="40"/>
      <c r="AD1333" s="40"/>
      <c r="AE1333" s="40"/>
      <c r="AT1333" s="19" t="s">
        <v>187</v>
      </c>
      <c r="AU1333" s="19" t="s">
        <v>81</v>
      </c>
    </row>
    <row r="1334" s="2" customFormat="1" ht="16.5" customHeight="1">
      <c r="A1334" s="40"/>
      <c r="B1334" s="41"/>
      <c r="C1334" s="214" t="s">
        <v>2292</v>
      </c>
      <c r="D1334" s="214" t="s">
        <v>180</v>
      </c>
      <c r="E1334" s="215" t="s">
        <v>2293</v>
      </c>
      <c r="F1334" s="216" t="s">
        <v>2294</v>
      </c>
      <c r="G1334" s="217" t="s">
        <v>183</v>
      </c>
      <c r="H1334" s="218">
        <v>101.17</v>
      </c>
      <c r="I1334" s="219"/>
      <c r="J1334" s="220">
        <f>ROUND(I1334*H1334,2)</f>
        <v>0</v>
      </c>
      <c r="K1334" s="216" t="s">
        <v>184</v>
      </c>
      <c r="L1334" s="46"/>
      <c r="M1334" s="221" t="s">
        <v>19</v>
      </c>
      <c r="N1334" s="222" t="s">
        <v>42</v>
      </c>
      <c r="O1334" s="86"/>
      <c r="P1334" s="223">
        <f>O1334*H1334</f>
        <v>0</v>
      </c>
      <c r="Q1334" s="223">
        <v>0.0054000000000000003</v>
      </c>
      <c r="R1334" s="223">
        <f>Q1334*H1334</f>
        <v>0.54631800000000008</v>
      </c>
      <c r="S1334" s="223">
        <v>0</v>
      </c>
      <c r="T1334" s="224">
        <f>S1334*H1334</f>
        <v>0</v>
      </c>
      <c r="U1334" s="40"/>
      <c r="V1334" s="40"/>
      <c r="W1334" s="40"/>
      <c r="X1334" s="40"/>
      <c r="Y1334" s="40"/>
      <c r="Z1334" s="40"/>
      <c r="AA1334" s="40"/>
      <c r="AB1334" s="40"/>
      <c r="AC1334" s="40"/>
      <c r="AD1334" s="40"/>
      <c r="AE1334" s="40"/>
      <c r="AR1334" s="225" t="s">
        <v>272</v>
      </c>
      <c r="AT1334" s="225" t="s">
        <v>180</v>
      </c>
      <c r="AU1334" s="225" t="s">
        <v>81</v>
      </c>
      <c r="AY1334" s="19" t="s">
        <v>178</v>
      </c>
      <c r="BE1334" s="226">
        <f>IF(N1334="základní",J1334,0)</f>
        <v>0</v>
      </c>
      <c r="BF1334" s="226">
        <f>IF(N1334="snížená",J1334,0)</f>
        <v>0</v>
      </c>
      <c r="BG1334" s="226">
        <f>IF(N1334="zákl. přenesená",J1334,0)</f>
        <v>0</v>
      </c>
      <c r="BH1334" s="226">
        <f>IF(N1334="sníž. přenesená",J1334,0)</f>
        <v>0</v>
      </c>
      <c r="BI1334" s="226">
        <f>IF(N1334="nulová",J1334,0)</f>
        <v>0</v>
      </c>
      <c r="BJ1334" s="19" t="s">
        <v>79</v>
      </c>
      <c r="BK1334" s="226">
        <f>ROUND(I1334*H1334,2)</f>
        <v>0</v>
      </c>
      <c r="BL1334" s="19" t="s">
        <v>272</v>
      </c>
      <c r="BM1334" s="225" t="s">
        <v>2295</v>
      </c>
    </row>
    <row r="1335" s="2" customFormat="1">
      <c r="A1335" s="40"/>
      <c r="B1335" s="41"/>
      <c r="C1335" s="42"/>
      <c r="D1335" s="227" t="s">
        <v>187</v>
      </c>
      <c r="E1335" s="42"/>
      <c r="F1335" s="228" t="s">
        <v>2296</v>
      </c>
      <c r="G1335" s="42"/>
      <c r="H1335" s="42"/>
      <c r="I1335" s="229"/>
      <c r="J1335" s="42"/>
      <c r="K1335" s="42"/>
      <c r="L1335" s="46"/>
      <c r="M1335" s="230"/>
      <c r="N1335" s="231"/>
      <c r="O1335" s="86"/>
      <c r="P1335" s="86"/>
      <c r="Q1335" s="86"/>
      <c r="R1335" s="86"/>
      <c r="S1335" s="86"/>
      <c r="T1335" s="87"/>
      <c r="U1335" s="40"/>
      <c r="V1335" s="40"/>
      <c r="W1335" s="40"/>
      <c r="X1335" s="40"/>
      <c r="Y1335" s="40"/>
      <c r="Z1335" s="40"/>
      <c r="AA1335" s="40"/>
      <c r="AB1335" s="40"/>
      <c r="AC1335" s="40"/>
      <c r="AD1335" s="40"/>
      <c r="AE1335" s="40"/>
      <c r="AT1335" s="19" t="s">
        <v>187</v>
      </c>
      <c r="AU1335" s="19" t="s">
        <v>81</v>
      </c>
    </row>
    <row r="1336" s="2" customFormat="1" ht="16.5" customHeight="1">
      <c r="A1336" s="40"/>
      <c r="B1336" s="41"/>
      <c r="C1336" s="214" t="s">
        <v>2297</v>
      </c>
      <c r="D1336" s="214" t="s">
        <v>180</v>
      </c>
      <c r="E1336" s="215" t="s">
        <v>2298</v>
      </c>
      <c r="F1336" s="216" t="s">
        <v>2299</v>
      </c>
      <c r="G1336" s="217" t="s">
        <v>183</v>
      </c>
      <c r="H1336" s="218">
        <v>109.09999999999999</v>
      </c>
      <c r="I1336" s="219"/>
      <c r="J1336" s="220">
        <f>ROUND(I1336*H1336,2)</f>
        <v>0</v>
      </c>
      <c r="K1336" s="216" t="s">
        <v>184</v>
      </c>
      <c r="L1336" s="46"/>
      <c r="M1336" s="221" t="s">
        <v>19</v>
      </c>
      <c r="N1336" s="222" t="s">
        <v>42</v>
      </c>
      <c r="O1336" s="86"/>
      <c r="P1336" s="223">
        <f>O1336*H1336</f>
        <v>0</v>
      </c>
      <c r="Q1336" s="223">
        <v>0.00029999999999999997</v>
      </c>
      <c r="R1336" s="223">
        <f>Q1336*H1336</f>
        <v>0.032729999999999995</v>
      </c>
      <c r="S1336" s="223">
        <v>0</v>
      </c>
      <c r="T1336" s="224">
        <f>S1336*H1336</f>
        <v>0</v>
      </c>
      <c r="U1336" s="40"/>
      <c r="V1336" s="40"/>
      <c r="W1336" s="40"/>
      <c r="X1336" s="40"/>
      <c r="Y1336" s="40"/>
      <c r="Z1336" s="40"/>
      <c r="AA1336" s="40"/>
      <c r="AB1336" s="40"/>
      <c r="AC1336" s="40"/>
      <c r="AD1336" s="40"/>
      <c r="AE1336" s="40"/>
      <c r="AR1336" s="225" t="s">
        <v>272</v>
      </c>
      <c r="AT1336" s="225" t="s">
        <v>180</v>
      </c>
      <c r="AU1336" s="225" t="s">
        <v>81</v>
      </c>
      <c r="AY1336" s="19" t="s">
        <v>178</v>
      </c>
      <c r="BE1336" s="226">
        <f>IF(N1336="základní",J1336,0)</f>
        <v>0</v>
      </c>
      <c r="BF1336" s="226">
        <f>IF(N1336="snížená",J1336,0)</f>
        <v>0</v>
      </c>
      <c r="BG1336" s="226">
        <f>IF(N1336="zákl. přenesená",J1336,0)</f>
        <v>0</v>
      </c>
      <c r="BH1336" s="226">
        <f>IF(N1336="sníž. přenesená",J1336,0)</f>
        <v>0</v>
      </c>
      <c r="BI1336" s="226">
        <f>IF(N1336="nulová",J1336,0)</f>
        <v>0</v>
      </c>
      <c r="BJ1336" s="19" t="s">
        <v>79</v>
      </c>
      <c r="BK1336" s="226">
        <f>ROUND(I1336*H1336,2)</f>
        <v>0</v>
      </c>
      <c r="BL1336" s="19" t="s">
        <v>272</v>
      </c>
      <c r="BM1336" s="225" t="s">
        <v>2300</v>
      </c>
    </row>
    <row r="1337" s="2" customFormat="1">
      <c r="A1337" s="40"/>
      <c r="B1337" s="41"/>
      <c r="C1337" s="42"/>
      <c r="D1337" s="227" t="s">
        <v>187</v>
      </c>
      <c r="E1337" s="42"/>
      <c r="F1337" s="228" t="s">
        <v>2301</v>
      </c>
      <c r="G1337" s="42"/>
      <c r="H1337" s="42"/>
      <c r="I1337" s="229"/>
      <c r="J1337" s="42"/>
      <c r="K1337" s="42"/>
      <c r="L1337" s="46"/>
      <c r="M1337" s="230"/>
      <c r="N1337" s="231"/>
      <c r="O1337" s="86"/>
      <c r="P1337" s="86"/>
      <c r="Q1337" s="86"/>
      <c r="R1337" s="86"/>
      <c r="S1337" s="86"/>
      <c r="T1337" s="87"/>
      <c r="U1337" s="40"/>
      <c r="V1337" s="40"/>
      <c r="W1337" s="40"/>
      <c r="X1337" s="40"/>
      <c r="Y1337" s="40"/>
      <c r="Z1337" s="40"/>
      <c r="AA1337" s="40"/>
      <c r="AB1337" s="40"/>
      <c r="AC1337" s="40"/>
      <c r="AD1337" s="40"/>
      <c r="AE1337" s="40"/>
      <c r="AT1337" s="19" t="s">
        <v>187</v>
      </c>
      <c r="AU1337" s="19" t="s">
        <v>81</v>
      </c>
    </row>
    <row r="1338" s="13" customFormat="1">
      <c r="A1338" s="13"/>
      <c r="B1338" s="232"/>
      <c r="C1338" s="233"/>
      <c r="D1338" s="234" t="s">
        <v>189</v>
      </c>
      <c r="E1338" s="235" t="s">
        <v>19</v>
      </c>
      <c r="F1338" s="236" t="s">
        <v>2280</v>
      </c>
      <c r="G1338" s="233"/>
      <c r="H1338" s="237">
        <v>101.17</v>
      </c>
      <c r="I1338" s="238"/>
      <c r="J1338" s="233"/>
      <c r="K1338" s="233"/>
      <c r="L1338" s="239"/>
      <c r="M1338" s="240"/>
      <c r="N1338" s="241"/>
      <c r="O1338" s="241"/>
      <c r="P1338" s="241"/>
      <c r="Q1338" s="241"/>
      <c r="R1338" s="241"/>
      <c r="S1338" s="241"/>
      <c r="T1338" s="242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3" t="s">
        <v>189</v>
      </c>
      <c r="AU1338" s="243" t="s">
        <v>81</v>
      </c>
      <c r="AV1338" s="13" t="s">
        <v>81</v>
      </c>
      <c r="AW1338" s="13" t="s">
        <v>33</v>
      </c>
      <c r="AX1338" s="13" t="s">
        <v>71</v>
      </c>
      <c r="AY1338" s="243" t="s">
        <v>178</v>
      </c>
    </row>
    <row r="1339" s="13" customFormat="1">
      <c r="A1339" s="13"/>
      <c r="B1339" s="232"/>
      <c r="C1339" s="233"/>
      <c r="D1339" s="234" t="s">
        <v>189</v>
      </c>
      <c r="E1339" s="235" t="s">
        <v>19</v>
      </c>
      <c r="F1339" s="236" t="s">
        <v>2302</v>
      </c>
      <c r="G1339" s="233"/>
      <c r="H1339" s="237">
        <v>7.9299999999999997</v>
      </c>
      <c r="I1339" s="238"/>
      <c r="J1339" s="233"/>
      <c r="K1339" s="233"/>
      <c r="L1339" s="239"/>
      <c r="M1339" s="240"/>
      <c r="N1339" s="241"/>
      <c r="O1339" s="241"/>
      <c r="P1339" s="241"/>
      <c r="Q1339" s="241"/>
      <c r="R1339" s="241"/>
      <c r="S1339" s="241"/>
      <c r="T1339" s="242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43" t="s">
        <v>189</v>
      </c>
      <c r="AU1339" s="243" t="s">
        <v>81</v>
      </c>
      <c r="AV1339" s="13" t="s">
        <v>81</v>
      </c>
      <c r="AW1339" s="13" t="s">
        <v>33</v>
      </c>
      <c r="AX1339" s="13" t="s">
        <v>71</v>
      </c>
      <c r="AY1339" s="243" t="s">
        <v>178</v>
      </c>
    </row>
    <row r="1340" s="14" customFormat="1">
      <c r="A1340" s="14"/>
      <c r="B1340" s="244"/>
      <c r="C1340" s="245"/>
      <c r="D1340" s="234" t="s">
        <v>189</v>
      </c>
      <c r="E1340" s="246" t="s">
        <v>19</v>
      </c>
      <c r="F1340" s="247" t="s">
        <v>214</v>
      </c>
      <c r="G1340" s="245"/>
      <c r="H1340" s="248">
        <v>109.09999999999999</v>
      </c>
      <c r="I1340" s="249"/>
      <c r="J1340" s="245"/>
      <c r="K1340" s="245"/>
      <c r="L1340" s="250"/>
      <c r="M1340" s="251"/>
      <c r="N1340" s="252"/>
      <c r="O1340" s="252"/>
      <c r="P1340" s="252"/>
      <c r="Q1340" s="252"/>
      <c r="R1340" s="252"/>
      <c r="S1340" s="252"/>
      <c r="T1340" s="253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4" t="s">
        <v>189</v>
      </c>
      <c r="AU1340" s="254" t="s">
        <v>81</v>
      </c>
      <c r="AV1340" s="14" t="s">
        <v>185</v>
      </c>
      <c r="AW1340" s="14" t="s">
        <v>33</v>
      </c>
      <c r="AX1340" s="14" t="s">
        <v>79</v>
      </c>
      <c r="AY1340" s="254" t="s">
        <v>178</v>
      </c>
    </row>
    <row r="1341" s="2" customFormat="1" ht="16.5" customHeight="1">
      <c r="A1341" s="40"/>
      <c r="B1341" s="41"/>
      <c r="C1341" s="214" t="s">
        <v>2303</v>
      </c>
      <c r="D1341" s="214" t="s">
        <v>180</v>
      </c>
      <c r="E1341" s="215" t="s">
        <v>2304</v>
      </c>
      <c r="F1341" s="216" t="s">
        <v>2305</v>
      </c>
      <c r="G1341" s="217" t="s">
        <v>183</v>
      </c>
      <c r="H1341" s="218">
        <v>109.09999999999999</v>
      </c>
      <c r="I1341" s="219"/>
      <c r="J1341" s="220">
        <f>ROUND(I1341*H1341,2)</f>
        <v>0</v>
      </c>
      <c r="K1341" s="216" t="s">
        <v>184</v>
      </c>
      <c r="L1341" s="46"/>
      <c r="M1341" s="221" t="s">
        <v>19</v>
      </c>
      <c r="N1341" s="222" t="s">
        <v>42</v>
      </c>
      <c r="O1341" s="86"/>
      <c r="P1341" s="223">
        <f>O1341*H1341</f>
        <v>0</v>
      </c>
      <c r="Q1341" s="223">
        <v>0.0054000000000000003</v>
      </c>
      <c r="R1341" s="223">
        <f>Q1341*H1341</f>
        <v>0.58914</v>
      </c>
      <c r="S1341" s="223">
        <v>0</v>
      </c>
      <c r="T1341" s="224">
        <f>S1341*H1341</f>
        <v>0</v>
      </c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  <c r="AR1341" s="225" t="s">
        <v>272</v>
      </c>
      <c r="AT1341" s="225" t="s">
        <v>180</v>
      </c>
      <c r="AU1341" s="225" t="s">
        <v>81</v>
      </c>
      <c r="AY1341" s="19" t="s">
        <v>178</v>
      </c>
      <c r="BE1341" s="226">
        <f>IF(N1341="základní",J1341,0)</f>
        <v>0</v>
      </c>
      <c r="BF1341" s="226">
        <f>IF(N1341="snížená",J1341,0)</f>
        <v>0</v>
      </c>
      <c r="BG1341" s="226">
        <f>IF(N1341="zákl. přenesená",J1341,0)</f>
        <v>0</v>
      </c>
      <c r="BH1341" s="226">
        <f>IF(N1341="sníž. přenesená",J1341,0)</f>
        <v>0</v>
      </c>
      <c r="BI1341" s="226">
        <f>IF(N1341="nulová",J1341,0)</f>
        <v>0</v>
      </c>
      <c r="BJ1341" s="19" t="s">
        <v>79</v>
      </c>
      <c r="BK1341" s="226">
        <f>ROUND(I1341*H1341,2)</f>
        <v>0</v>
      </c>
      <c r="BL1341" s="19" t="s">
        <v>272</v>
      </c>
      <c r="BM1341" s="225" t="s">
        <v>2306</v>
      </c>
    </row>
    <row r="1342" s="2" customFormat="1">
      <c r="A1342" s="40"/>
      <c r="B1342" s="41"/>
      <c r="C1342" s="42"/>
      <c r="D1342" s="227" t="s">
        <v>187</v>
      </c>
      <c r="E1342" s="42"/>
      <c r="F1342" s="228" t="s">
        <v>2307</v>
      </c>
      <c r="G1342" s="42"/>
      <c r="H1342" s="42"/>
      <c r="I1342" s="229"/>
      <c r="J1342" s="42"/>
      <c r="K1342" s="42"/>
      <c r="L1342" s="46"/>
      <c r="M1342" s="230"/>
      <c r="N1342" s="231"/>
      <c r="O1342" s="86"/>
      <c r="P1342" s="86"/>
      <c r="Q1342" s="86"/>
      <c r="R1342" s="86"/>
      <c r="S1342" s="86"/>
      <c r="T1342" s="87"/>
      <c r="U1342" s="40"/>
      <c r="V1342" s="40"/>
      <c r="W1342" s="40"/>
      <c r="X1342" s="40"/>
      <c r="Y1342" s="40"/>
      <c r="Z1342" s="40"/>
      <c r="AA1342" s="40"/>
      <c r="AB1342" s="40"/>
      <c r="AC1342" s="40"/>
      <c r="AD1342" s="40"/>
      <c r="AE1342" s="40"/>
      <c r="AT1342" s="19" t="s">
        <v>187</v>
      </c>
      <c r="AU1342" s="19" t="s">
        <v>81</v>
      </c>
    </row>
    <row r="1343" s="2" customFormat="1" ht="16.5" customHeight="1">
      <c r="A1343" s="40"/>
      <c r="B1343" s="41"/>
      <c r="C1343" s="214" t="s">
        <v>2308</v>
      </c>
      <c r="D1343" s="214" t="s">
        <v>180</v>
      </c>
      <c r="E1343" s="215" t="s">
        <v>2309</v>
      </c>
      <c r="F1343" s="216" t="s">
        <v>2310</v>
      </c>
      <c r="G1343" s="217" t="s">
        <v>183</v>
      </c>
      <c r="H1343" s="218">
        <v>109.09999999999999</v>
      </c>
      <c r="I1343" s="219"/>
      <c r="J1343" s="220">
        <f>ROUND(I1343*H1343,2)</f>
        <v>0</v>
      </c>
      <c r="K1343" s="216" t="s">
        <v>184</v>
      </c>
      <c r="L1343" s="46"/>
      <c r="M1343" s="221" t="s">
        <v>19</v>
      </c>
      <c r="N1343" s="222" t="s">
        <v>42</v>
      </c>
      <c r="O1343" s="86"/>
      <c r="P1343" s="223">
        <f>O1343*H1343</f>
        <v>0</v>
      </c>
      <c r="Q1343" s="223">
        <v>0.00025000000000000001</v>
      </c>
      <c r="R1343" s="223">
        <f>Q1343*H1343</f>
        <v>0.027275000000000001</v>
      </c>
      <c r="S1343" s="223">
        <v>0</v>
      </c>
      <c r="T1343" s="224">
        <f>S1343*H1343</f>
        <v>0</v>
      </c>
      <c r="U1343" s="40"/>
      <c r="V1343" s="40"/>
      <c r="W1343" s="40"/>
      <c r="X1343" s="40"/>
      <c r="Y1343" s="40"/>
      <c r="Z1343" s="40"/>
      <c r="AA1343" s="40"/>
      <c r="AB1343" s="40"/>
      <c r="AC1343" s="40"/>
      <c r="AD1343" s="40"/>
      <c r="AE1343" s="40"/>
      <c r="AR1343" s="225" t="s">
        <v>272</v>
      </c>
      <c r="AT1343" s="225" t="s">
        <v>180</v>
      </c>
      <c r="AU1343" s="225" t="s">
        <v>81</v>
      </c>
      <c r="AY1343" s="19" t="s">
        <v>178</v>
      </c>
      <c r="BE1343" s="226">
        <f>IF(N1343="základní",J1343,0)</f>
        <v>0</v>
      </c>
      <c r="BF1343" s="226">
        <f>IF(N1343="snížená",J1343,0)</f>
        <v>0</v>
      </c>
      <c r="BG1343" s="226">
        <f>IF(N1343="zákl. přenesená",J1343,0)</f>
        <v>0</v>
      </c>
      <c r="BH1343" s="226">
        <f>IF(N1343="sníž. přenesená",J1343,0)</f>
        <v>0</v>
      </c>
      <c r="BI1343" s="226">
        <f>IF(N1343="nulová",J1343,0)</f>
        <v>0</v>
      </c>
      <c r="BJ1343" s="19" t="s">
        <v>79</v>
      </c>
      <c r="BK1343" s="226">
        <f>ROUND(I1343*H1343,2)</f>
        <v>0</v>
      </c>
      <c r="BL1343" s="19" t="s">
        <v>272</v>
      </c>
      <c r="BM1343" s="225" t="s">
        <v>2311</v>
      </c>
    </row>
    <row r="1344" s="2" customFormat="1">
      <c r="A1344" s="40"/>
      <c r="B1344" s="41"/>
      <c r="C1344" s="42"/>
      <c r="D1344" s="227" t="s">
        <v>187</v>
      </c>
      <c r="E1344" s="42"/>
      <c r="F1344" s="228" t="s">
        <v>2312</v>
      </c>
      <c r="G1344" s="42"/>
      <c r="H1344" s="42"/>
      <c r="I1344" s="229"/>
      <c r="J1344" s="42"/>
      <c r="K1344" s="42"/>
      <c r="L1344" s="46"/>
      <c r="M1344" s="230"/>
      <c r="N1344" s="231"/>
      <c r="O1344" s="86"/>
      <c r="P1344" s="86"/>
      <c r="Q1344" s="86"/>
      <c r="R1344" s="86"/>
      <c r="S1344" s="86"/>
      <c r="T1344" s="87"/>
      <c r="U1344" s="40"/>
      <c r="V1344" s="40"/>
      <c r="W1344" s="40"/>
      <c r="X1344" s="40"/>
      <c r="Y1344" s="40"/>
      <c r="Z1344" s="40"/>
      <c r="AA1344" s="40"/>
      <c r="AB1344" s="40"/>
      <c r="AC1344" s="40"/>
      <c r="AD1344" s="40"/>
      <c r="AE1344" s="40"/>
      <c r="AT1344" s="19" t="s">
        <v>187</v>
      </c>
      <c r="AU1344" s="19" t="s">
        <v>81</v>
      </c>
    </row>
    <row r="1345" s="2" customFormat="1" ht="16.5" customHeight="1">
      <c r="A1345" s="40"/>
      <c r="B1345" s="41"/>
      <c r="C1345" s="214" t="s">
        <v>2313</v>
      </c>
      <c r="D1345" s="214" t="s">
        <v>180</v>
      </c>
      <c r="E1345" s="215" t="s">
        <v>2314</v>
      </c>
      <c r="F1345" s="216" t="s">
        <v>2315</v>
      </c>
      <c r="G1345" s="217" t="s">
        <v>275</v>
      </c>
      <c r="H1345" s="218">
        <v>79.299999999999997</v>
      </c>
      <c r="I1345" s="219"/>
      <c r="J1345" s="220">
        <f>ROUND(I1345*H1345,2)</f>
        <v>0</v>
      </c>
      <c r="K1345" s="216" t="s">
        <v>184</v>
      </c>
      <c r="L1345" s="46"/>
      <c r="M1345" s="221" t="s">
        <v>19</v>
      </c>
      <c r="N1345" s="222" t="s">
        <v>42</v>
      </c>
      <c r="O1345" s="86"/>
      <c r="P1345" s="223">
        <f>O1345*H1345</f>
        <v>0</v>
      </c>
      <c r="Q1345" s="223">
        <v>0.0031199999999999999</v>
      </c>
      <c r="R1345" s="223">
        <f>Q1345*H1345</f>
        <v>0.247416</v>
      </c>
      <c r="S1345" s="223">
        <v>0</v>
      </c>
      <c r="T1345" s="224">
        <f>S1345*H1345</f>
        <v>0</v>
      </c>
      <c r="U1345" s="40"/>
      <c r="V1345" s="40"/>
      <c r="W1345" s="40"/>
      <c r="X1345" s="40"/>
      <c r="Y1345" s="40"/>
      <c r="Z1345" s="40"/>
      <c r="AA1345" s="40"/>
      <c r="AB1345" s="40"/>
      <c r="AC1345" s="40"/>
      <c r="AD1345" s="40"/>
      <c r="AE1345" s="40"/>
      <c r="AR1345" s="225" t="s">
        <v>272</v>
      </c>
      <c r="AT1345" s="225" t="s">
        <v>180</v>
      </c>
      <c r="AU1345" s="225" t="s">
        <v>81</v>
      </c>
      <c r="AY1345" s="19" t="s">
        <v>178</v>
      </c>
      <c r="BE1345" s="226">
        <f>IF(N1345="základní",J1345,0)</f>
        <v>0</v>
      </c>
      <c r="BF1345" s="226">
        <f>IF(N1345="snížená",J1345,0)</f>
        <v>0</v>
      </c>
      <c r="BG1345" s="226">
        <f>IF(N1345="zákl. přenesená",J1345,0)</f>
        <v>0</v>
      </c>
      <c r="BH1345" s="226">
        <f>IF(N1345="sníž. přenesená",J1345,0)</f>
        <v>0</v>
      </c>
      <c r="BI1345" s="226">
        <f>IF(N1345="nulová",J1345,0)</f>
        <v>0</v>
      </c>
      <c r="BJ1345" s="19" t="s">
        <v>79</v>
      </c>
      <c r="BK1345" s="226">
        <f>ROUND(I1345*H1345,2)</f>
        <v>0</v>
      </c>
      <c r="BL1345" s="19" t="s">
        <v>272</v>
      </c>
      <c r="BM1345" s="225" t="s">
        <v>2316</v>
      </c>
    </row>
    <row r="1346" s="2" customFormat="1">
      <c r="A1346" s="40"/>
      <c r="B1346" s="41"/>
      <c r="C1346" s="42"/>
      <c r="D1346" s="227" t="s">
        <v>187</v>
      </c>
      <c r="E1346" s="42"/>
      <c r="F1346" s="228" t="s">
        <v>2317</v>
      </c>
      <c r="G1346" s="42"/>
      <c r="H1346" s="42"/>
      <c r="I1346" s="229"/>
      <c r="J1346" s="42"/>
      <c r="K1346" s="42"/>
      <c r="L1346" s="46"/>
      <c r="M1346" s="230"/>
      <c r="N1346" s="231"/>
      <c r="O1346" s="86"/>
      <c r="P1346" s="86"/>
      <c r="Q1346" s="86"/>
      <c r="R1346" s="86"/>
      <c r="S1346" s="86"/>
      <c r="T1346" s="87"/>
      <c r="U1346" s="40"/>
      <c r="V1346" s="40"/>
      <c r="W1346" s="40"/>
      <c r="X1346" s="40"/>
      <c r="Y1346" s="40"/>
      <c r="Z1346" s="40"/>
      <c r="AA1346" s="40"/>
      <c r="AB1346" s="40"/>
      <c r="AC1346" s="40"/>
      <c r="AD1346" s="40"/>
      <c r="AE1346" s="40"/>
      <c r="AT1346" s="19" t="s">
        <v>187</v>
      </c>
      <c r="AU1346" s="19" t="s">
        <v>81</v>
      </c>
    </row>
    <row r="1347" s="13" customFormat="1">
      <c r="A1347" s="13"/>
      <c r="B1347" s="232"/>
      <c r="C1347" s="233"/>
      <c r="D1347" s="234" t="s">
        <v>189</v>
      </c>
      <c r="E1347" s="235" t="s">
        <v>19</v>
      </c>
      <c r="F1347" s="236" t="s">
        <v>2318</v>
      </c>
      <c r="G1347" s="233"/>
      <c r="H1347" s="237">
        <v>79.299999999999997</v>
      </c>
      <c r="I1347" s="238"/>
      <c r="J1347" s="233"/>
      <c r="K1347" s="233"/>
      <c r="L1347" s="239"/>
      <c r="M1347" s="240"/>
      <c r="N1347" s="241"/>
      <c r="O1347" s="241"/>
      <c r="P1347" s="241"/>
      <c r="Q1347" s="241"/>
      <c r="R1347" s="241"/>
      <c r="S1347" s="241"/>
      <c r="T1347" s="242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3" t="s">
        <v>189</v>
      </c>
      <c r="AU1347" s="243" t="s">
        <v>81</v>
      </c>
      <c r="AV1347" s="13" t="s">
        <v>81</v>
      </c>
      <c r="AW1347" s="13" t="s">
        <v>33</v>
      </c>
      <c r="AX1347" s="13" t="s">
        <v>79</v>
      </c>
      <c r="AY1347" s="243" t="s">
        <v>178</v>
      </c>
    </row>
    <row r="1348" s="2" customFormat="1" ht="24.15" customHeight="1">
      <c r="A1348" s="40"/>
      <c r="B1348" s="41"/>
      <c r="C1348" s="214" t="s">
        <v>2319</v>
      </c>
      <c r="D1348" s="214" t="s">
        <v>180</v>
      </c>
      <c r="E1348" s="215" t="s">
        <v>2320</v>
      </c>
      <c r="F1348" s="216" t="s">
        <v>2321</v>
      </c>
      <c r="G1348" s="217" t="s">
        <v>1333</v>
      </c>
      <c r="H1348" s="275"/>
      <c r="I1348" s="219"/>
      <c r="J1348" s="220">
        <f>ROUND(I1348*H1348,2)</f>
        <v>0</v>
      </c>
      <c r="K1348" s="216" t="s">
        <v>184</v>
      </c>
      <c r="L1348" s="46"/>
      <c r="M1348" s="221" t="s">
        <v>19</v>
      </c>
      <c r="N1348" s="222" t="s">
        <v>42</v>
      </c>
      <c r="O1348" s="86"/>
      <c r="P1348" s="223">
        <f>O1348*H1348</f>
        <v>0</v>
      </c>
      <c r="Q1348" s="223">
        <v>0</v>
      </c>
      <c r="R1348" s="223">
        <f>Q1348*H1348</f>
        <v>0</v>
      </c>
      <c r="S1348" s="223">
        <v>0</v>
      </c>
      <c r="T1348" s="224">
        <f>S1348*H1348</f>
        <v>0</v>
      </c>
      <c r="U1348" s="40"/>
      <c r="V1348" s="40"/>
      <c r="W1348" s="40"/>
      <c r="X1348" s="40"/>
      <c r="Y1348" s="40"/>
      <c r="Z1348" s="40"/>
      <c r="AA1348" s="40"/>
      <c r="AB1348" s="40"/>
      <c r="AC1348" s="40"/>
      <c r="AD1348" s="40"/>
      <c r="AE1348" s="40"/>
      <c r="AR1348" s="225" t="s">
        <v>272</v>
      </c>
      <c r="AT1348" s="225" t="s">
        <v>180</v>
      </c>
      <c r="AU1348" s="225" t="s">
        <v>81</v>
      </c>
      <c r="AY1348" s="19" t="s">
        <v>178</v>
      </c>
      <c r="BE1348" s="226">
        <f>IF(N1348="základní",J1348,0)</f>
        <v>0</v>
      </c>
      <c r="BF1348" s="226">
        <f>IF(N1348="snížená",J1348,0)</f>
        <v>0</v>
      </c>
      <c r="BG1348" s="226">
        <f>IF(N1348="zákl. přenesená",J1348,0)</f>
        <v>0</v>
      </c>
      <c r="BH1348" s="226">
        <f>IF(N1348="sníž. přenesená",J1348,0)</f>
        <v>0</v>
      </c>
      <c r="BI1348" s="226">
        <f>IF(N1348="nulová",J1348,0)</f>
        <v>0</v>
      </c>
      <c r="BJ1348" s="19" t="s">
        <v>79</v>
      </c>
      <c r="BK1348" s="226">
        <f>ROUND(I1348*H1348,2)</f>
        <v>0</v>
      </c>
      <c r="BL1348" s="19" t="s">
        <v>272</v>
      </c>
      <c r="BM1348" s="225" t="s">
        <v>2322</v>
      </c>
    </row>
    <row r="1349" s="2" customFormat="1">
      <c r="A1349" s="40"/>
      <c r="B1349" s="41"/>
      <c r="C1349" s="42"/>
      <c r="D1349" s="227" t="s">
        <v>187</v>
      </c>
      <c r="E1349" s="42"/>
      <c r="F1349" s="228" t="s">
        <v>2323</v>
      </c>
      <c r="G1349" s="42"/>
      <c r="H1349" s="42"/>
      <c r="I1349" s="229"/>
      <c r="J1349" s="42"/>
      <c r="K1349" s="42"/>
      <c r="L1349" s="46"/>
      <c r="M1349" s="230"/>
      <c r="N1349" s="231"/>
      <c r="O1349" s="86"/>
      <c r="P1349" s="86"/>
      <c r="Q1349" s="86"/>
      <c r="R1349" s="86"/>
      <c r="S1349" s="86"/>
      <c r="T1349" s="87"/>
      <c r="U1349" s="40"/>
      <c r="V1349" s="40"/>
      <c r="W1349" s="40"/>
      <c r="X1349" s="40"/>
      <c r="Y1349" s="40"/>
      <c r="Z1349" s="40"/>
      <c r="AA1349" s="40"/>
      <c r="AB1349" s="40"/>
      <c r="AC1349" s="40"/>
      <c r="AD1349" s="40"/>
      <c r="AE1349" s="40"/>
      <c r="AT1349" s="19" t="s">
        <v>187</v>
      </c>
      <c r="AU1349" s="19" t="s">
        <v>81</v>
      </c>
    </row>
    <row r="1350" s="12" customFormat="1" ht="22.8" customHeight="1">
      <c r="A1350" s="12"/>
      <c r="B1350" s="198"/>
      <c r="C1350" s="199"/>
      <c r="D1350" s="200" t="s">
        <v>70</v>
      </c>
      <c r="E1350" s="212" t="s">
        <v>2324</v>
      </c>
      <c r="F1350" s="212" t="s">
        <v>2325</v>
      </c>
      <c r="G1350" s="199"/>
      <c r="H1350" s="199"/>
      <c r="I1350" s="202"/>
      <c r="J1350" s="213">
        <f>BK1350</f>
        <v>0</v>
      </c>
      <c r="K1350" s="199"/>
      <c r="L1350" s="204"/>
      <c r="M1350" s="205"/>
      <c r="N1350" s="206"/>
      <c r="O1350" s="206"/>
      <c r="P1350" s="207">
        <f>SUM(P1351:P1363)</f>
        <v>0</v>
      </c>
      <c r="Q1350" s="206"/>
      <c r="R1350" s="207">
        <f>SUM(R1351:R1363)</f>
        <v>0.081402589999999997</v>
      </c>
      <c r="S1350" s="206"/>
      <c r="T1350" s="208">
        <f>SUM(T1351:T1363)</f>
        <v>0</v>
      </c>
      <c r="U1350" s="12"/>
      <c r="V1350" s="12"/>
      <c r="W1350" s="12"/>
      <c r="X1350" s="12"/>
      <c r="Y1350" s="12"/>
      <c r="Z1350" s="12"/>
      <c r="AA1350" s="12"/>
      <c r="AB1350" s="12"/>
      <c r="AC1350" s="12"/>
      <c r="AD1350" s="12"/>
      <c r="AE1350" s="12"/>
      <c r="AR1350" s="209" t="s">
        <v>81</v>
      </c>
      <c r="AT1350" s="210" t="s">
        <v>70</v>
      </c>
      <c r="AU1350" s="210" t="s">
        <v>79</v>
      </c>
      <c r="AY1350" s="209" t="s">
        <v>178</v>
      </c>
      <c r="BK1350" s="211">
        <f>SUM(BK1351:BK1363)</f>
        <v>0</v>
      </c>
    </row>
    <row r="1351" s="2" customFormat="1" ht="16.5" customHeight="1">
      <c r="A1351" s="40"/>
      <c r="B1351" s="41"/>
      <c r="C1351" s="214" t="s">
        <v>2326</v>
      </c>
      <c r="D1351" s="214" t="s">
        <v>180</v>
      </c>
      <c r="E1351" s="215" t="s">
        <v>2327</v>
      </c>
      <c r="F1351" s="216" t="s">
        <v>2328</v>
      </c>
      <c r="G1351" s="217" t="s">
        <v>183</v>
      </c>
      <c r="H1351" s="218">
        <v>148.06</v>
      </c>
      <c r="I1351" s="219"/>
      <c r="J1351" s="220">
        <f>ROUND(I1351*H1351,2)</f>
        <v>0</v>
      </c>
      <c r="K1351" s="216" t="s">
        <v>184</v>
      </c>
      <c r="L1351" s="46"/>
      <c r="M1351" s="221" t="s">
        <v>19</v>
      </c>
      <c r="N1351" s="222" t="s">
        <v>42</v>
      </c>
      <c r="O1351" s="86"/>
      <c r="P1351" s="223">
        <f>O1351*H1351</f>
        <v>0</v>
      </c>
      <c r="Q1351" s="223">
        <v>0.00036999999999999999</v>
      </c>
      <c r="R1351" s="223">
        <f>Q1351*H1351</f>
        <v>0.054782200000000003</v>
      </c>
      <c r="S1351" s="223">
        <v>0</v>
      </c>
      <c r="T1351" s="224">
        <f>S1351*H1351</f>
        <v>0</v>
      </c>
      <c r="U1351" s="40"/>
      <c r="V1351" s="40"/>
      <c r="W1351" s="40"/>
      <c r="X1351" s="40"/>
      <c r="Y1351" s="40"/>
      <c r="Z1351" s="40"/>
      <c r="AA1351" s="40"/>
      <c r="AB1351" s="40"/>
      <c r="AC1351" s="40"/>
      <c r="AD1351" s="40"/>
      <c r="AE1351" s="40"/>
      <c r="AR1351" s="225" t="s">
        <v>272</v>
      </c>
      <c r="AT1351" s="225" t="s">
        <v>180</v>
      </c>
      <c r="AU1351" s="225" t="s">
        <v>81</v>
      </c>
      <c r="AY1351" s="19" t="s">
        <v>178</v>
      </c>
      <c r="BE1351" s="226">
        <f>IF(N1351="základní",J1351,0)</f>
        <v>0</v>
      </c>
      <c r="BF1351" s="226">
        <f>IF(N1351="snížená",J1351,0)</f>
        <v>0</v>
      </c>
      <c r="BG1351" s="226">
        <f>IF(N1351="zákl. přenesená",J1351,0)</f>
        <v>0</v>
      </c>
      <c r="BH1351" s="226">
        <f>IF(N1351="sníž. přenesená",J1351,0)</f>
        <v>0</v>
      </c>
      <c r="BI1351" s="226">
        <f>IF(N1351="nulová",J1351,0)</f>
        <v>0</v>
      </c>
      <c r="BJ1351" s="19" t="s">
        <v>79</v>
      </c>
      <c r="BK1351" s="226">
        <f>ROUND(I1351*H1351,2)</f>
        <v>0</v>
      </c>
      <c r="BL1351" s="19" t="s">
        <v>272</v>
      </c>
      <c r="BM1351" s="225" t="s">
        <v>2329</v>
      </c>
    </row>
    <row r="1352" s="2" customFormat="1">
      <c r="A1352" s="40"/>
      <c r="B1352" s="41"/>
      <c r="C1352" s="42"/>
      <c r="D1352" s="227" t="s">
        <v>187</v>
      </c>
      <c r="E1352" s="42"/>
      <c r="F1352" s="228" t="s">
        <v>2330</v>
      </c>
      <c r="G1352" s="42"/>
      <c r="H1352" s="42"/>
      <c r="I1352" s="229"/>
      <c r="J1352" s="42"/>
      <c r="K1352" s="42"/>
      <c r="L1352" s="46"/>
      <c r="M1352" s="230"/>
      <c r="N1352" s="231"/>
      <c r="O1352" s="86"/>
      <c r="P1352" s="86"/>
      <c r="Q1352" s="86"/>
      <c r="R1352" s="86"/>
      <c r="S1352" s="86"/>
      <c r="T1352" s="87"/>
      <c r="U1352" s="40"/>
      <c r="V1352" s="40"/>
      <c r="W1352" s="40"/>
      <c r="X1352" s="40"/>
      <c r="Y1352" s="40"/>
      <c r="Z1352" s="40"/>
      <c r="AA1352" s="40"/>
      <c r="AB1352" s="40"/>
      <c r="AC1352" s="40"/>
      <c r="AD1352" s="40"/>
      <c r="AE1352" s="40"/>
      <c r="AT1352" s="19" t="s">
        <v>187</v>
      </c>
      <c r="AU1352" s="19" t="s">
        <v>81</v>
      </c>
    </row>
    <row r="1353" s="13" customFormat="1">
      <c r="A1353" s="13"/>
      <c r="B1353" s="232"/>
      <c r="C1353" s="233"/>
      <c r="D1353" s="234" t="s">
        <v>189</v>
      </c>
      <c r="E1353" s="235" t="s">
        <v>19</v>
      </c>
      <c r="F1353" s="236" t="s">
        <v>1478</v>
      </c>
      <c r="G1353" s="233"/>
      <c r="H1353" s="237">
        <v>110.65000000000001</v>
      </c>
      <c r="I1353" s="238"/>
      <c r="J1353" s="233"/>
      <c r="K1353" s="233"/>
      <c r="L1353" s="239"/>
      <c r="M1353" s="240"/>
      <c r="N1353" s="241"/>
      <c r="O1353" s="241"/>
      <c r="P1353" s="241"/>
      <c r="Q1353" s="241"/>
      <c r="R1353" s="241"/>
      <c r="S1353" s="241"/>
      <c r="T1353" s="242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3" t="s">
        <v>189</v>
      </c>
      <c r="AU1353" s="243" t="s">
        <v>81</v>
      </c>
      <c r="AV1353" s="13" t="s">
        <v>81</v>
      </c>
      <c r="AW1353" s="13" t="s">
        <v>33</v>
      </c>
      <c r="AX1353" s="13" t="s">
        <v>71</v>
      </c>
      <c r="AY1353" s="243" t="s">
        <v>178</v>
      </c>
    </row>
    <row r="1354" s="13" customFormat="1">
      <c r="A1354" s="13"/>
      <c r="B1354" s="232"/>
      <c r="C1354" s="233"/>
      <c r="D1354" s="234" t="s">
        <v>189</v>
      </c>
      <c r="E1354" s="235" t="s">
        <v>19</v>
      </c>
      <c r="F1354" s="236" t="s">
        <v>2331</v>
      </c>
      <c r="G1354" s="233"/>
      <c r="H1354" s="237">
        <v>4.9500000000000002</v>
      </c>
      <c r="I1354" s="238"/>
      <c r="J1354" s="233"/>
      <c r="K1354" s="233"/>
      <c r="L1354" s="239"/>
      <c r="M1354" s="240"/>
      <c r="N1354" s="241"/>
      <c r="O1354" s="241"/>
      <c r="P1354" s="241"/>
      <c r="Q1354" s="241"/>
      <c r="R1354" s="241"/>
      <c r="S1354" s="241"/>
      <c r="T1354" s="242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3" t="s">
        <v>189</v>
      </c>
      <c r="AU1354" s="243" t="s">
        <v>81</v>
      </c>
      <c r="AV1354" s="13" t="s">
        <v>81</v>
      </c>
      <c r="AW1354" s="13" t="s">
        <v>33</v>
      </c>
      <c r="AX1354" s="13" t="s">
        <v>71</v>
      </c>
      <c r="AY1354" s="243" t="s">
        <v>178</v>
      </c>
    </row>
    <row r="1355" s="13" customFormat="1">
      <c r="A1355" s="13"/>
      <c r="B1355" s="232"/>
      <c r="C1355" s="233"/>
      <c r="D1355" s="234" t="s">
        <v>189</v>
      </c>
      <c r="E1355" s="235" t="s">
        <v>19</v>
      </c>
      <c r="F1355" s="236" t="s">
        <v>2332</v>
      </c>
      <c r="G1355" s="233"/>
      <c r="H1355" s="237">
        <v>32.460000000000001</v>
      </c>
      <c r="I1355" s="238"/>
      <c r="J1355" s="233"/>
      <c r="K1355" s="233"/>
      <c r="L1355" s="239"/>
      <c r="M1355" s="240"/>
      <c r="N1355" s="241"/>
      <c r="O1355" s="241"/>
      <c r="P1355" s="241"/>
      <c r="Q1355" s="241"/>
      <c r="R1355" s="241"/>
      <c r="S1355" s="241"/>
      <c r="T1355" s="242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3" t="s">
        <v>189</v>
      </c>
      <c r="AU1355" s="243" t="s">
        <v>81</v>
      </c>
      <c r="AV1355" s="13" t="s">
        <v>81</v>
      </c>
      <c r="AW1355" s="13" t="s">
        <v>33</v>
      </c>
      <c r="AX1355" s="13" t="s">
        <v>71</v>
      </c>
      <c r="AY1355" s="243" t="s">
        <v>178</v>
      </c>
    </row>
    <row r="1356" s="14" customFormat="1">
      <c r="A1356" s="14"/>
      <c r="B1356" s="244"/>
      <c r="C1356" s="245"/>
      <c r="D1356" s="234" t="s">
        <v>189</v>
      </c>
      <c r="E1356" s="246" t="s">
        <v>19</v>
      </c>
      <c r="F1356" s="247" t="s">
        <v>214</v>
      </c>
      <c r="G1356" s="245"/>
      <c r="H1356" s="248">
        <v>148.06</v>
      </c>
      <c r="I1356" s="249"/>
      <c r="J1356" s="245"/>
      <c r="K1356" s="245"/>
      <c r="L1356" s="250"/>
      <c r="M1356" s="251"/>
      <c r="N1356" s="252"/>
      <c r="O1356" s="252"/>
      <c r="P1356" s="252"/>
      <c r="Q1356" s="252"/>
      <c r="R1356" s="252"/>
      <c r="S1356" s="252"/>
      <c r="T1356" s="253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4" t="s">
        <v>189</v>
      </c>
      <c r="AU1356" s="254" t="s">
        <v>81</v>
      </c>
      <c r="AV1356" s="14" t="s">
        <v>185</v>
      </c>
      <c r="AW1356" s="14" t="s">
        <v>33</v>
      </c>
      <c r="AX1356" s="14" t="s">
        <v>79</v>
      </c>
      <c r="AY1356" s="254" t="s">
        <v>178</v>
      </c>
    </row>
    <row r="1357" s="2" customFormat="1" ht="16.5" customHeight="1">
      <c r="A1357" s="40"/>
      <c r="B1357" s="41"/>
      <c r="C1357" s="214" t="s">
        <v>2333</v>
      </c>
      <c r="D1357" s="214" t="s">
        <v>180</v>
      </c>
      <c r="E1357" s="215" t="s">
        <v>2327</v>
      </c>
      <c r="F1357" s="216" t="s">
        <v>2328</v>
      </c>
      <c r="G1357" s="217" t="s">
        <v>183</v>
      </c>
      <c r="H1357" s="218">
        <v>71.947000000000003</v>
      </c>
      <c r="I1357" s="219"/>
      <c r="J1357" s="220">
        <f>ROUND(I1357*H1357,2)</f>
        <v>0</v>
      </c>
      <c r="K1357" s="216" t="s">
        <v>184</v>
      </c>
      <c r="L1357" s="46"/>
      <c r="M1357" s="221" t="s">
        <v>19</v>
      </c>
      <c r="N1357" s="222" t="s">
        <v>42</v>
      </c>
      <c r="O1357" s="86"/>
      <c r="P1357" s="223">
        <f>O1357*H1357</f>
        <v>0</v>
      </c>
      <c r="Q1357" s="223">
        <v>0.00036999999999999999</v>
      </c>
      <c r="R1357" s="223">
        <f>Q1357*H1357</f>
        <v>0.026620390000000001</v>
      </c>
      <c r="S1357" s="223">
        <v>0</v>
      </c>
      <c r="T1357" s="224">
        <f>S1357*H1357</f>
        <v>0</v>
      </c>
      <c r="U1357" s="40"/>
      <c r="V1357" s="40"/>
      <c r="W1357" s="40"/>
      <c r="X1357" s="40"/>
      <c r="Y1357" s="40"/>
      <c r="Z1357" s="40"/>
      <c r="AA1357" s="40"/>
      <c r="AB1357" s="40"/>
      <c r="AC1357" s="40"/>
      <c r="AD1357" s="40"/>
      <c r="AE1357" s="40"/>
      <c r="AR1357" s="225" t="s">
        <v>272</v>
      </c>
      <c r="AT1357" s="225" t="s">
        <v>180</v>
      </c>
      <c r="AU1357" s="225" t="s">
        <v>81</v>
      </c>
      <c r="AY1357" s="19" t="s">
        <v>178</v>
      </c>
      <c r="BE1357" s="226">
        <f>IF(N1357="základní",J1357,0)</f>
        <v>0</v>
      </c>
      <c r="BF1357" s="226">
        <f>IF(N1357="snížená",J1357,0)</f>
        <v>0</v>
      </c>
      <c r="BG1357" s="226">
        <f>IF(N1357="zákl. přenesená",J1357,0)</f>
        <v>0</v>
      </c>
      <c r="BH1357" s="226">
        <f>IF(N1357="sníž. přenesená",J1357,0)</f>
        <v>0</v>
      </c>
      <c r="BI1357" s="226">
        <f>IF(N1357="nulová",J1357,0)</f>
        <v>0</v>
      </c>
      <c r="BJ1357" s="19" t="s">
        <v>79</v>
      </c>
      <c r="BK1357" s="226">
        <f>ROUND(I1357*H1357,2)</f>
        <v>0</v>
      </c>
      <c r="BL1357" s="19" t="s">
        <v>272</v>
      </c>
      <c r="BM1357" s="225" t="s">
        <v>2334</v>
      </c>
    </row>
    <row r="1358" s="2" customFormat="1">
      <c r="A1358" s="40"/>
      <c r="B1358" s="41"/>
      <c r="C1358" s="42"/>
      <c r="D1358" s="227" t="s">
        <v>187</v>
      </c>
      <c r="E1358" s="42"/>
      <c r="F1358" s="228" t="s">
        <v>2330</v>
      </c>
      <c r="G1358" s="42"/>
      <c r="H1358" s="42"/>
      <c r="I1358" s="229"/>
      <c r="J1358" s="42"/>
      <c r="K1358" s="42"/>
      <c r="L1358" s="46"/>
      <c r="M1358" s="230"/>
      <c r="N1358" s="231"/>
      <c r="O1358" s="86"/>
      <c r="P1358" s="86"/>
      <c r="Q1358" s="86"/>
      <c r="R1358" s="86"/>
      <c r="S1358" s="86"/>
      <c r="T1358" s="87"/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T1358" s="19" t="s">
        <v>187</v>
      </c>
      <c r="AU1358" s="19" t="s">
        <v>81</v>
      </c>
    </row>
    <row r="1359" s="13" customFormat="1">
      <c r="A1359" s="13"/>
      <c r="B1359" s="232"/>
      <c r="C1359" s="233"/>
      <c r="D1359" s="234" t="s">
        <v>189</v>
      </c>
      <c r="E1359" s="235" t="s">
        <v>19</v>
      </c>
      <c r="F1359" s="236" t="s">
        <v>1523</v>
      </c>
      <c r="G1359" s="233"/>
      <c r="H1359" s="237">
        <v>25.946999999999999</v>
      </c>
      <c r="I1359" s="238"/>
      <c r="J1359" s="233"/>
      <c r="K1359" s="233"/>
      <c r="L1359" s="239"/>
      <c r="M1359" s="240"/>
      <c r="N1359" s="241"/>
      <c r="O1359" s="241"/>
      <c r="P1359" s="241"/>
      <c r="Q1359" s="241"/>
      <c r="R1359" s="241"/>
      <c r="S1359" s="241"/>
      <c r="T1359" s="242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3" t="s">
        <v>189</v>
      </c>
      <c r="AU1359" s="243" t="s">
        <v>81</v>
      </c>
      <c r="AV1359" s="13" t="s">
        <v>81</v>
      </c>
      <c r="AW1359" s="13" t="s">
        <v>33</v>
      </c>
      <c r="AX1359" s="13" t="s">
        <v>71</v>
      </c>
      <c r="AY1359" s="243" t="s">
        <v>178</v>
      </c>
    </row>
    <row r="1360" s="13" customFormat="1">
      <c r="A1360" s="13"/>
      <c r="B1360" s="232"/>
      <c r="C1360" s="233"/>
      <c r="D1360" s="234" t="s">
        <v>189</v>
      </c>
      <c r="E1360" s="235" t="s">
        <v>19</v>
      </c>
      <c r="F1360" s="236" t="s">
        <v>1524</v>
      </c>
      <c r="G1360" s="233"/>
      <c r="H1360" s="237">
        <v>7.6200000000000001</v>
      </c>
      <c r="I1360" s="238"/>
      <c r="J1360" s="233"/>
      <c r="K1360" s="233"/>
      <c r="L1360" s="239"/>
      <c r="M1360" s="240"/>
      <c r="N1360" s="241"/>
      <c r="O1360" s="241"/>
      <c r="P1360" s="241"/>
      <c r="Q1360" s="241"/>
      <c r="R1360" s="241"/>
      <c r="S1360" s="241"/>
      <c r="T1360" s="242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43" t="s">
        <v>189</v>
      </c>
      <c r="AU1360" s="243" t="s">
        <v>81</v>
      </c>
      <c r="AV1360" s="13" t="s">
        <v>81</v>
      </c>
      <c r="AW1360" s="13" t="s">
        <v>33</v>
      </c>
      <c r="AX1360" s="13" t="s">
        <v>71</v>
      </c>
      <c r="AY1360" s="243" t="s">
        <v>178</v>
      </c>
    </row>
    <row r="1361" s="13" customFormat="1">
      <c r="A1361" s="13"/>
      <c r="B1361" s="232"/>
      <c r="C1361" s="233"/>
      <c r="D1361" s="234" t="s">
        <v>189</v>
      </c>
      <c r="E1361" s="235" t="s">
        <v>19</v>
      </c>
      <c r="F1361" s="236" t="s">
        <v>1525</v>
      </c>
      <c r="G1361" s="233"/>
      <c r="H1361" s="237">
        <v>3.1000000000000001</v>
      </c>
      <c r="I1361" s="238"/>
      <c r="J1361" s="233"/>
      <c r="K1361" s="233"/>
      <c r="L1361" s="239"/>
      <c r="M1361" s="240"/>
      <c r="N1361" s="241"/>
      <c r="O1361" s="241"/>
      <c r="P1361" s="241"/>
      <c r="Q1361" s="241"/>
      <c r="R1361" s="241"/>
      <c r="S1361" s="241"/>
      <c r="T1361" s="242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3" t="s">
        <v>189</v>
      </c>
      <c r="AU1361" s="243" t="s">
        <v>81</v>
      </c>
      <c r="AV1361" s="13" t="s">
        <v>81</v>
      </c>
      <c r="AW1361" s="13" t="s">
        <v>33</v>
      </c>
      <c r="AX1361" s="13" t="s">
        <v>71</v>
      </c>
      <c r="AY1361" s="243" t="s">
        <v>178</v>
      </c>
    </row>
    <row r="1362" s="13" customFormat="1">
      <c r="A1362" s="13"/>
      <c r="B1362" s="232"/>
      <c r="C1362" s="233"/>
      <c r="D1362" s="234" t="s">
        <v>189</v>
      </c>
      <c r="E1362" s="235" t="s">
        <v>19</v>
      </c>
      <c r="F1362" s="236" t="s">
        <v>2335</v>
      </c>
      <c r="G1362" s="233"/>
      <c r="H1362" s="237">
        <v>35.280000000000001</v>
      </c>
      <c r="I1362" s="238"/>
      <c r="J1362" s="233"/>
      <c r="K1362" s="233"/>
      <c r="L1362" s="239"/>
      <c r="M1362" s="240"/>
      <c r="N1362" s="241"/>
      <c r="O1362" s="241"/>
      <c r="P1362" s="241"/>
      <c r="Q1362" s="241"/>
      <c r="R1362" s="241"/>
      <c r="S1362" s="241"/>
      <c r="T1362" s="242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3" t="s">
        <v>189</v>
      </c>
      <c r="AU1362" s="243" t="s">
        <v>81</v>
      </c>
      <c r="AV1362" s="13" t="s">
        <v>81</v>
      </c>
      <c r="AW1362" s="13" t="s">
        <v>33</v>
      </c>
      <c r="AX1362" s="13" t="s">
        <v>71</v>
      </c>
      <c r="AY1362" s="243" t="s">
        <v>178</v>
      </c>
    </row>
    <row r="1363" s="14" customFormat="1">
      <c r="A1363" s="14"/>
      <c r="B1363" s="244"/>
      <c r="C1363" s="245"/>
      <c r="D1363" s="234" t="s">
        <v>189</v>
      </c>
      <c r="E1363" s="246" t="s">
        <v>19</v>
      </c>
      <c r="F1363" s="247" t="s">
        <v>214</v>
      </c>
      <c r="G1363" s="245"/>
      <c r="H1363" s="248">
        <v>71.947000000000003</v>
      </c>
      <c r="I1363" s="249"/>
      <c r="J1363" s="245"/>
      <c r="K1363" s="245"/>
      <c r="L1363" s="250"/>
      <c r="M1363" s="251"/>
      <c r="N1363" s="252"/>
      <c r="O1363" s="252"/>
      <c r="P1363" s="252"/>
      <c r="Q1363" s="252"/>
      <c r="R1363" s="252"/>
      <c r="S1363" s="252"/>
      <c r="T1363" s="253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4" t="s">
        <v>189</v>
      </c>
      <c r="AU1363" s="254" t="s">
        <v>81</v>
      </c>
      <c r="AV1363" s="14" t="s">
        <v>185</v>
      </c>
      <c r="AW1363" s="14" t="s">
        <v>33</v>
      </c>
      <c r="AX1363" s="14" t="s">
        <v>79</v>
      </c>
      <c r="AY1363" s="254" t="s">
        <v>178</v>
      </c>
    </row>
    <row r="1364" s="12" customFormat="1" ht="22.8" customHeight="1">
      <c r="A1364" s="12"/>
      <c r="B1364" s="198"/>
      <c r="C1364" s="199"/>
      <c r="D1364" s="200" t="s">
        <v>70</v>
      </c>
      <c r="E1364" s="212" t="s">
        <v>2336</v>
      </c>
      <c r="F1364" s="212" t="s">
        <v>2337</v>
      </c>
      <c r="G1364" s="199"/>
      <c r="H1364" s="199"/>
      <c r="I1364" s="202"/>
      <c r="J1364" s="213">
        <f>BK1364</f>
        <v>0</v>
      </c>
      <c r="K1364" s="199"/>
      <c r="L1364" s="204"/>
      <c r="M1364" s="205"/>
      <c r="N1364" s="206"/>
      <c r="O1364" s="206"/>
      <c r="P1364" s="207">
        <f>SUM(P1365:P1389)</f>
        <v>0</v>
      </c>
      <c r="Q1364" s="206"/>
      <c r="R1364" s="207">
        <f>SUM(R1365:R1389)</f>
        <v>0.53980147000000001</v>
      </c>
      <c r="S1364" s="206"/>
      <c r="T1364" s="208">
        <f>SUM(T1365:T1389)</f>
        <v>0</v>
      </c>
      <c r="U1364" s="12"/>
      <c r="V1364" s="12"/>
      <c r="W1364" s="12"/>
      <c r="X1364" s="12"/>
      <c r="Y1364" s="12"/>
      <c r="Z1364" s="12"/>
      <c r="AA1364" s="12"/>
      <c r="AB1364" s="12"/>
      <c r="AC1364" s="12"/>
      <c r="AD1364" s="12"/>
      <c r="AE1364" s="12"/>
      <c r="AR1364" s="209" t="s">
        <v>81</v>
      </c>
      <c r="AT1364" s="210" t="s">
        <v>70</v>
      </c>
      <c r="AU1364" s="210" t="s">
        <v>79</v>
      </c>
      <c r="AY1364" s="209" t="s">
        <v>178</v>
      </c>
      <c r="BK1364" s="211">
        <f>SUM(BK1365:BK1389)</f>
        <v>0</v>
      </c>
    </row>
    <row r="1365" s="2" customFormat="1" ht="16.5" customHeight="1">
      <c r="A1365" s="40"/>
      <c r="B1365" s="41"/>
      <c r="C1365" s="214" t="s">
        <v>2338</v>
      </c>
      <c r="D1365" s="214" t="s">
        <v>180</v>
      </c>
      <c r="E1365" s="215" t="s">
        <v>2339</v>
      </c>
      <c r="F1365" s="216" t="s">
        <v>2340</v>
      </c>
      <c r="G1365" s="217" t="s">
        <v>183</v>
      </c>
      <c r="H1365" s="218">
        <v>578.178</v>
      </c>
      <c r="I1365" s="219"/>
      <c r="J1365" s="220">
        <f>ROUND(I1365*H1365,2)</f>
        <v>0</v>
      </c>
      <c r="K1365" s="216" t="s">
        <v>184</v>
      </c>
      <c r="L1365" s="46"/>
      <c r="M1365" s="221" t="s">
        <v>19</v>
      </c>
      <c r="N1365" s="222" t="s">
        <v>42</v>
      </c>
      <c r="O1365" s="86"/>
      <c r="P1365" s="223">
        <f>O1365*H1365</f>
        <v>0</v>
      </c>
      <c r="Q1365" s="223">
        <v>0.00020000000000000001</v>
      </c>
      <c r="R1365" s="223">
        <f>Q1365*H1365</f>
        <v>0.11563560000000001</v>
      </c>
      <c r="S1365" s="223">
        <v>0</v>
      </c>
      <c r="T1365" s="224">
        <f>S1365*H1365</f>
        <v>0</v>
      </c>
      <c r="U1365" s="40"/>
      <c r="V1365" s="40"/>
      <c r="W1365" s="40"/>
      <c r="X1365" s="40"/>
      <c r="Y1365" s="40"/>
      <c r="Z1365" s="40"/>
      <c r="AA1365" s="40"/>
      <c r="AB1365" s="40"/>
      <c r="AC1365" s="40"/>
      <c r="AD1365" s="40"/>
      <c r="AE1365" s="40"/>
      <c r="AR1365" s="225" t="s">
        <v>272</v>
      </c>
      <c r="AT1365" s="225" t="s">
        <v>180</v>
      </c>
      <c r="AU1365" s="225" t="s">
        <v>81</v>
      </c>
      <c r="AY1365" s="19" t="s">
        <v>178</v>
      </c>
      <c r="BE1365" s="226">
        <f>IF(N1365="základní",J1365,0)</f>
        <v>0</v>
      </c>
      <c r="BF1365" s="226">
        <f>IF(N1365="snížená",J1365,0)</f>
        <v>0</v>
      </c>
      <c r="BG1365" s="226">
        <f>IF(N1365="zákl. přenesená",J1365,0)</f>
        <v>0</v>
      </c>
      <c r="BH1365" s="226">
        <f>IF(N1365="sníž. přenesená",J1365,0)</f>
        <v>0</v>
      </c>
      <c r="BI1365" s="226">
        <f>IF(N1365="nulová",J1365,0)</f>
        <v>0</v>
      </c>
      <c r="BJ1365" s="19" t="s">
        <v>79</v>
      </c>
      <c r="BK1365" s="226">
        <f>ROUND(I1365*H1365,2)</f>
        <v>0</v>
      </c>
      <c r="BL1365" s="19" t="s">
        <v>272</v>
      </c>
      <c r="BM1365" s="225" t="s">
        <v>2341</v>
      </c>
    </row>
    <row r="1366" s="2" customFormat="1">
      <c r="A1366" s="40"/>
      <c r="B1366" s="41"/>
      <c r="C1366" s="42"/>
      <c r="D1366" s="227" t="s">
        <v>187</v>
      </c>
      <c r="E1366" s="42"/>
      <c r="F1366" s="228" t="s">
        <v>2342</v>
      </c>
      <c r="G1366" s="42"/>
      <c r="H1366" s="42"/>
      <c r="I1366" s="229"/>
      <c r="J1366" s="42"/>
      <c r="K1366" s="42"/>
      <c r="L1366" s="46"/>
      <c r="M1366" s="230"/>
      <c r="N1366" s="231"/>
      <c r="O1366" s="86"/>
      <c r="P1366" s="86"/>
      <c r="Q1366" s="86"/>
      <c r="R1366" s="86"/>
      <c r="S1366" s="86"/>
      <c r="T1366" s="87"/>
      <c r="U1366" s="40"/>
      <c r="V1366" s="40"/>
      <c r="W1366" s="40"/>
      <c r="X1366" s="40"/>
      <c r="Y1366" s="40"/>
      <c r="Z1366" s="40"/>
      <c r="AA1366" s="40"/>
      <c r="AB1366" s="40"/>
      <c r="AC1366" s="40"/>
      <c r="AD1366" s="40"/>
      <c r="AE1366" s="40"/>
      <c r="AT1366" s="19" t="s">
        <v>187</v>
      </c>
      <c r="AU1366" s="19" t="s">
        <v>81</v>
      </c>
    </row>
    <row r="1367" s="13" customFormat="1">
      <c r="A1367" s="13"/>
      <c r="B1367" s="232"/>
      <c r="C1367" s="233"/>
      <c r="D1367" s="234" t="s">
        <v>189</v>
      </c>
      <c r="E1367" s="235" t="s">
        <v>19</v>
      </c>
      <c r="F1367" s="236" t="s">
        <v>2343</v>
      </c>
      <c r="G1367" s="233"/>
      <c r="H1367" s="237">
        <v>511.93299999999999</v>
      </c>
      <c r="I1367" s="238"/>
      <c r="J1367" s="233"/>
      <c r="K1367" s="233"/>
      <c r="L1367" s="239"/>
      <c r="M1367" s="240"/>
      <c r="N1367" s="241"/>
      <c r="O1367" s="241"/>
      <c r="P1367" s="241"/>
      <c r="Q1367" s="241"/>
      <c r="R1367" s="241"/>
      <c r="S1367" s="241"/>
      <c r="T1367" s="242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3" t="s">
        <v>189</v>
      </c>
      <c r="AU1367" s="243" t="s">
        <v>81</v>
      </c>
      <c r="AV1367" s="13" t="s">
        <v>81</v>
      </c>
      <c r="AW1367" s="13" t="s">
        <v>33</v>
      </c>
      <c r="AX1367" s="13" t="s">
        <v>71</v>
      </c>
      <c r="AY1367" s="243" t="s">
        <v>178</v>
      </c>
    </row>
    <row r="1368" s="13" customFormat="1">
      <c r="A1368" s="13"/>
      <c r="B1368" s="232"/>
      <c r="C1368" s="233"/>
      <c r="D1368" s="234" t="s">
        <v>189</v>
      </c>
      <c r="E1368" s="235" t="s">
        <v>19</v>
      </c>
      <c r="F1368" s="236" t="s">
        <v>2344</v>
      </c>
      <c r="G1368" s="233"/>
      <c r="H1368" s="237">
        <v>66.245000000000005</v>
      </c>
      <c r="I1368" s="238"/>
      <c r="J1368" s="233"/>
      <c r="K1368" s="233"/>
      <c r="L1368" s="239"/>
      <c r="M1368" s="240"/>
      <c r="N1368" s="241"/>
      <c r="O1368" s="241"/>
      <c r="P1368" s="241"/>
      <c r="Q1368" s="241"/>
      <c r="R1368" s="241"/>
      <c r="S1368" s="241"/>
      <c r="T1368" s="242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3" t="s">
        <v>189</v>
      </c>
      <c r="AU1368" s="243" t="s">
        <v>81</v>
      </c>
      <c r="AV1368" s="13" t="s">
        <v>81</v>
      </c>
      <c r="AW1368" s="13" t="s">
        <v>33</v>
      </c>
      <c r="AX1368" s="13" t="s">
        <v>71</v>
      </c>
      <c r="AY1368" s="243" t="s">
        <v>178</v>
      </c>
    </row>
    <row r="1369" s="14" customFormat="1">
      <c r="A1369" s="14"/>
      <c r="B1369" s="244"/>
      <c r="C1369" s="245"/>
      <c r="D1369" s="234" t="s">
        <v>189</v>
      </c>
      <c r="E1369" s="246" t="s">
        <v>19</v>
      </c>
      <c r="F1369" s="247" t="s">
        <v>214</v>
      </c>
      <c r="G1369" s="245"/>
      <c r="H1369" s="248">
        <v>578.178</v>
      </c>
      <c r="I1369" s="249"/>
      <c r="J1369" s="245"/>
      <c r="K1369" s="245"/>
      <c r="L1369" s="250"/>
      <c r="M1369" s="251"/>
      <c r="N1369" s="252"/>
      <c r="O1369" s="252"/>
      <c r="P1369" s="252"/>
      <c r="Q1369" s="252"/>
      <c r="R1369" s="252"/>
      <c r="S1369" s="252"/>
      <c r="T1369" s="253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4" t="s">
        <v>189</v>
      </c>
      <c r="AU1369" s="254" t="s">
        <v>81</v>
      </c>
      <c r="AV1369" s="14" t="s">
        <v>185</v>
      </c>
      <c r="AW1369" s="14" t="s">
        <v>33</v>
      </c>
      <c r="AX1369" s="14" t="s">
        <v>79</v>
      </c>
      <c r="AY1369" s="254" t="s">
        <v>178</v>
      </c>
    </row>
    <row r="1370" s="2" customFormat="1" ht="24.15" customHeight="1">
      <c r="A1370" s="40"/>
      <c r="B1370" s="41"/>
      <c r="C1370" s="214" t="s">
        <v>2345</v>
      </c>
      <c r="D1370" s="214" t="s">
        <v>180</v>
      </c>
      <c r="E1370" s="215" t="s">
        <v>2346</v>
      </c>
      <c r="F1370" s="216" t="s">
        <v>2347</v>
      </c>
      <c r="G1370" s="217" t="s">
        <v>183</v>
      </c>
      <c r="H1370" s="218">
        <v>594.60299999999995</v>
      </c>
      <c r="I1370" s="219"/>
      <c r="J1370" s="220">
        <f>ROUND(I1370*H1370,2)</f>
        <v>0</v>
      </c>
      <c r="K1370" s="216" t="s">
        <v>184</v>
      </c>
      <c r="L1370" s="46"/>
      <c r="M1370" s="221" t="s">
        <v>19</v>
      </c>
      <c r="N1370" s="222" t="s">
        <v>42</v>
      </c>
      <c r="O1370" s="86"/>
      <c r="P1370" s="223">
        <f>O1370*H1370</f>
        <v>0</v>
      </c>
      <c r="Q1370" s="223">
        <v>0.00029</v>
      </c>
      <c r="R1370" s="223">
        <f>Q1370*H1370</f>
        <v>0.17243486999999999</v>
      </c>
      <c r="S1370" s="223">
        <v>0</v>
      </c>
      <c r="T1370" s="224">
        <f>S1370*H1370</f>
        <v>0</v>
      </c>
      <c r="U1370" s="40"/>
      <c r="V1370" s="40"/>
      <c r="W1370" s="40"/>
      <c r="X1370" s="40"/>
      <c r="Y1370" s="40"/>
      <c r="Z1370" s="40"/>
      <c r="AA1370" s="40"/>
      <c r="AB1370" s="40"/>
      <c r="AC1370" s="40"/>
      <c r="AD1370" s="40"/>
      <c r="AE1370" s="40"/>
      <c r="AR1370" s="225" t="s">
        <v>272</v>
      </c>
      <c r="AT1370" s="225" t="s">
        <v>180</v>
      </c>
      <c r="AU1370" s="225" t="s">
        <v>81</v>
      </c>
      <c r="AY1370" s="19" t="s">
        <v>178</v>
      </c>
      <c r="BE1370" s="226">
        <f>IF(N1370="základní",J1370,0)</f>
        <v>0</v>
      </c>
      <c r="BF1370" s="226">
        <f>IF(N1370="snížená",J1370,0)</f>
        <v>0</v>
      </c>
      <c r="BG1370" s="226">
        <f>IF(N1370="zákl. přenesená",J1370,0)</f>
        <v>0</v>
      </c>
      <c r="BH1370" s="226">
        <f>IF(N1370="sníž. přenesená",J1370,0)</f>
        <v>0</v>
      </c>
      <c r="BI1370" s="226">
        <f>IF(N1370="nulová",J1370,0)</f>
        <v>0</v>
      </c>
      <c r="BJ1370" s="19" t="s">
        <v>79</v>
      </c>
      <c r="BK1370" s="226">
        <f>ROUND(I1370*H1370,2)</f>
        <v>0</v>
      </c>
      <c r="BL1370" s="19" t="s">
        <v>272</v>
      </c>
      <c r="BM1370" s="225" t="s">
        <v>2348</v>
      </c>
    </row>
    <row r="1371" s="2" customFormat="1">
      <c r="A1371" s="40"/>
      <c r="B1371" s="41"/>
      <c r="C1371" s="42"/>
      <c r="D1371" s="227" t="s">
        <v>187</v>
      </c>
      <c r="E1371" s="42"/>
      <c r="F1371" s="228" t="s">
        <v>2349</v>
      </c>
      <c r="G1371" s="42"/>
      <c r="H1371" s="42"/>
      <c r="I1371" s="229"/>
      <c r="J1371" s="42"/>
      <c r="K1371" s="42"/>
      <c r="L1371" s="46"/>
      <c r="M1371" s="230"/>
      <c r="N1371" s="231"/>
      <c r="O1371" s="86"/>
      <c r="P1371" s="86"/>
      <c r="Q1371" s="86"/>
      <c r="R1371" s="86"/>
      <c r="S1371" s="86"/>
      <c r="T1371" s="87"/>
      <c r="U1371" s="40"/>
      <c r="V1371" s="40"/>
      <c r="W1371" s="40"/>
      <c r="X1371" s="40"/>
      <c r="Y1371" s="40"/>
      <c r="Z1371" s="40"/>
      <c r="AA1371" s="40"/>
      <c r="AB1371" s="40"/>
      <c r="AC1371" s="40"/>
      <c r="AD1371" s="40"/>
      <c r="AE1371" s="40"/>
      <c r="AT1371" s="19" t="s">
        <v>187</v>
      </c>
      <c r="AU1371" s="19" t="s">
        <v>81</v>
      </c>
    </row>
    <row r="1372" s="13" customFormat="1">
      <c r="A1372" s="13"/>
      <c r="B1372" s="232"/>
      <c r="C1372" s="233"/>
      <c r="D1372" s="234" t="s">
        <v>189</v>
      </c>
      <c r="E1372" s="235" t="s">
        <v>19</v>
      </c>
      <c r="F1372" s="236" t="s">
        <v>2350</v>
      </c>
      <c r="G1372" s="233"/>
      <c r="H1372" s="237">
        <v>82.670000000000002</v>
      </c>
      <c r="I1372" s="238"/>
      <c r="J1372" s="233"/>
      <c r="K1372" s="233"/>
      <c r="L1372" s="239"/>
      <c r="M1372" s="240"/>
      <c r="N1372" s="241"/>
      <c r="O1372" s="241"/>
      <c r="P1372" s="241"/>
      <c r="Q1372" s="241"/>
      <c r="R1372" s="241"/>
      <c r="S1372" s="241"/>
      <c r="T1372" s="242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43" t="s">
        <v>189</v>
      </c>
      <c r="AU1372" s="243" t="s">
        <v>81</v>
      </c>
      <c r="AV1372" s="13" t="s">
        <v>81</v>
      </c>
      <c r="AW1372" s="13" t="s">
        <v>33</v>
      </c>
      <c r="AX1372" s="13" t="s">
        <v>71</v>
      </c>
      <c r="AY1372" s="243" t="s">
        <v>178</v>
      </c>
    </row>
    <row r="1373" s="13" customFormat="1">
      <c r="A1373" s="13"/>
      <c r="B1373" s="232"/>
      <c r="C1373" s="233"/>
      <c r="D1373" s="234" t="s">
        <v>189</v>
      </c>
      <c r="E1373" s="235" t="s">
        <v>19</v>
      </c>
      <c r="F1373" s="236" t="s">
        <v>2343</v>
      </c>
      <c r="G1373" s="233"/>
      <c r="H1373" s="237">
        <v>511.93299999999999</v>
      </c>
      <c r="I1373" s="238"/>
      <c r="J1373" s="233"/>
      <c r="K1373" s="233"/>
      <c r="L1373" s="239"/>
      <c r="M1373" s="240"/>
      <c r="N1373" s="241"/>
      <c r="O1373" s="241"/>
      <c r="P1373" s="241"/>
      <c r="Q1373" s="241"/>
      <c r="R1373" s="241"/>
      <c r="S1373" s="241"/>
      <c r="T1373" s="242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3" t="s">
        <v>189</v>
      </c>
      <c r="AU1373" s="243" t="s">
        <v>81</v>
      </c>
      <c r="AV1373" s="13" t="s">
        <v>81</v>
      </c>
      <c r="AW1373" s="13" t="s">
        <v>33</v>
      </c>
      <c r="AX1373" s="13" t="s">
        <v>71</v>
      </c>
      <c r="AY1373" s="243" t="s">
        <v>178</v>
      </c>
    </row>
    <row r="1374" s="14" customFormat="1">
      <c r="A1374" s="14"/>
      <c r="B1374" s="244"/>
      <c r="C1374" s="245"/>
      <c r="D1374" s="234" t="s">
        <v>189</v>
      </c>
      <c r="E1374" s="246" t="s">
        <v>19</v>
      </c>
      <c r="F1374" s="247" t="s">
        <v>214</v>
      </c>
      <c r="G1374" s="245"/>
      <c r="H1374" s="248">
        <v>594.60299999999995</v>
      </c>
      <c r="I1374" s="249"/>
      <c r="J1374" s="245"/>
      <c r="K1374" s="245"/>
      <c r="L1374" s="250"/>
      <c r="M1374" s="251"/>
      <c r="N1374" s="252"/>
      <c r="O1374" s="252"/>
      <c r="P1374" s="252"/>
      <c r="Q1374" s="252"/>
      <c r="R1374" s="252"/>
      <c r="S1374" s="252"/>
      <c r="T1374" s="253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4" t="s">
        <v>189</v>
      </c>
      <c r="AU1374" s="254" t="s">
        <v>81</v>
      </c>
      <c r="AV1374" s="14" t="s">
        <v>185</v>
      </c>
      <c r="AW1374" s="14" t="s">
        <v>33</v>
      </c>
      <c r="AX1374" s="14" t="s">
        <v>79</v>
      </c>
      <c r="AY1374" s="254" t="s">
        <v>178</v>
      </c>
    </row>
    <row r="1375" s="2" customFormat="1" ht="16.5" customHeight="1">
      <c r="A1375" s="40"/>
      <c r="B1375" s="41"/>
      <c r="C1375" s="214" t="s">
        <v>2351</v>
      </c>
      <c r="D1375" s="214" t="s">
        <v>180</v>
      </c>
      <c r="E1375" s="215" t="s">
        <v>2352</v>
      </c>
      <c r="F1375" s="216" t="s">
        <v>2353</v>
      </c>
      <c r="G1375" s="217" t="s">
        <v>183</v>
      </c>
      <c r="H1375" s="218">
        <v>66.245000000000005</v>
      </c>
      <c r="I1375" s="219"/>
      <c r="J1375" s="220">
        <f>ROUND(I1375*H1375,2)</f>
        <v>0</v>
      </c>
      <c r="K1375" s="216" t="s">
        <v>184</v>
      </c>
      <c r="L1375" s="46"/>
      <c r="M1375" s="221" t="s">
        <v>19</v>
      </c>
      <c r="N1375" s="222" t="s">
        <v>42</v>
      </c>
      <c r="O1375" s="86"/>
      <c r="P1375" s="223">
        <f>O1375*H1375</f>
        <v>0</v>
      </c>
      <c r="Q1375" s="223">
        <v>0.0038</v>
      </c>
      <c r="R1375" s="223">
        <f>Q1375*H1375</f>
        <v>0.25173100000000004</v>
      </c>
      <c r="S1375" s="223">
        <v>0</v>
      </c>
      <c r="T1375" s="224">
        <f>S1375*H1375</f>
        <v>0</v>
      </c>
      <c r="U1375" s="40"/>
      <c r="V1375" s="40"/>
      <c r="W1375" s="40"/>
      <c r="X1375" s="40"/>
      <c r="Y1375" s="40"/>
      <c r="Z1375" s="40"/>
      <c r="AA1375" s="40"/>
      <c r="AB1375" s="40"/>
      <c r="AC1375" s="40"/>
      <c r="AD1375" s="40"/>
      <c r="AE1375" s="40"/>
      <c r="AR1375" s="225" t="s">
        <v>272</v>
      </c>
      <c r="AT1375" s="225" t="s">
        <v>180</v>
      </c>
      <c r="AU1375" s="225" t="s">
        <v>81</v>
      </c>
      <c r="AY1375" s="19" t="s">
        <v>178</v>
      </c>
      <c r="BE1375" s="226">
        <f>IF(N1375="základní",J1375,0)</f>
        <v>0</v>
      </c>
      <c r="BF1375" s="226">
        <f>IF(N1375="snížená",J1375,0)</f>
        <v>0</v>
      </c>
      <c r="BG1375" s="226">
        <f>IF(N1375="zákl. přenesená",J1375,0)</f>
        <v>0</v>
      </c>
      <c r="BH1375" s="226">
        <f>IF(N1375="sníž. přenesená",J1375,0)</f>
        <v>0</v>
      </c>
      <c r="BI1375" s="226">
        <f>IF(N1375="nulová",J1375,0)</f>
        <v>0</v>
      </c>
      <c r="BJ1375" s="19" t="s">
        <v>79</v>
      </c>
      <c r="BK1375" s="226">
        <f>ROUND(I1375*H1375,2)</f>
        <v>0</v>
      </c>
      <c r="BL1375" s="19" t="s">
        <v>272</v>
      </c>
      <c r="BM1375" s="225" t="s">
        <v>2354</v>
      </c>
    </row>
    <row r="1376" s="2" customFormat="1">
      <c r="A1376" s="40"/>
      <c r="B1376" s="41"/>
      <c r="C1376" s="42"/>
      <c r="D1376" s="227" t="s">
        <v>187</v>
      </c>
      <c r="E1376" s="42"/>
      <c r="F1376" s="228" t="s">
        <v>2355</v>
      </c>
      <c r="G1376" s="42"/>
      <c r="H1376" s="42"/>
      <c r="I1376" s="229"/>
      <c r="J1376" s="42"/>
      <c r="K1376" s="42"/>
      <c r="L1376" s="46"/>
      <c r="M1376" s="230"/>
      <c r="N1376" s="231"/>
      <c r="O1376" s="86"/>
      <c r="P1376" s="86"/>
      <c r="Q1376" s="86"/>
      <c r="R1376" s="86"/>
      <c r="S1376" s="86"/>
      <c r="T1376" s="87"/>
      <c r="U1376" s="40"/>
      <c r="V1376" s="40"/>
      <c r="W1376" s="40"/>
      <c r="X1376" s="40"/>
      <c r="Y1376" s="40"/>
      <c r="Z1376" s="40"/>
      <c r="AA1376" s="40"/>
      <c r="AB1376" s="40"/>
      <c r="AC1376" s="40"/>
      <c r="AD1376" s="40"/>
      <c r="AE1376" s="40"/>
      <c r="AT1376" s="19" t="s">
        <v>187</v>
      </c>
      <c r="AU1376" s="19" t="s">
        <v>81</v>
      </c>
    </row>
    <row r="1377" s="13" customFormat="1">
      <c r="A1377" s="13"/>
      <c r="B1377" s="232"/>
      <c r="C1377" s="233"/>
      <c r="D1377" s="234" t="s">
        <v>189</v>
      </c>
      <c r="E1377" s="235" t="s">
        <v>19</v>
      </c>
      <c r="F1377" s="236" t="s">
        <v>2356</v>
      </c>
      <c r="G1377" s="233"/>
      <c r="H1377" s="237">
        <v>1.8</v>
      </c>
      <c r="I1377" s="238"/>
      <c r="J1377" s="233"/>
      <c r="K1377" s="233"/>
      <c r="L1377" s="239"/>
      <c r="M1377" s="240"/>
      <c r="N1377" s="241"/>
      <c r="O1377" s="241"/>
      <c r="P1377" s="241"/>
      <c r="Q1377" s="241"/>
      <c r="R1377" s="241"/>
      <c r="S1377" s="241"/>
      <c r="T1377" s="242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3" t="s">
        <v>189</v>
      </c>
      <c r="AU1377" s="243" t="s">
        <v>81</v>
      </c>
      <c r="AV1377" s="13" t="s">
        <v>81</v>
      </c>
      <c r="AW1377" s="13" t="s">
        <v>33</v>
      </c>
      <c r="AX1377" s="13" t="s">
        <v>71</v>
      </c>
      <c r="AY1377" s="243" t="s">
        <v>178</v>
      </c>
    </row>
    <row r="1378" s="13" customFormat="1">
      <c r="A1378" s="13"/>
      <c r="B1378" s="232"/>
      <c r="C1378" s="233"/>
      <c r="D1378" s="234" t="s">
        <v>189</v>
      </c>
      <c r="E1378" s="235" t="s">
        <v>19</v>
      </c>
      <c r="F1378" s="236" t="s">
        <v>2357</v>
      </c>
      <c r="G1378" s="233"/>
      <c r="H1378" s="237">
        <v>1.9199999999999999</v>
      </c>
      <c r="I1378" s="238"/>
      <c r="J1378" s="233"/>
      <c r="K1378" s="233"/>
      <c r="L1378" s="239"/>
      <c r="M1378" s="240"/>
      <c r="N1378" s="241"/>
      <c r="O1378" s="241"/>
      <c r="P1378" s="241"/>
      <c r="Q1378" s="241"/>
      <c r="R1378" s="241"/>
      <c r="S1378" s="241"/>
      <c r="T1378" s="242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3" t="s">
        <v>189</v>
      </c>
      <c r="AU1378" s="243" t="s">
        <v>81</v>
      </c>
      <c r="AV1378" s="13" t="s">
        <v>81</v>
      </c>
      <c r="AW1378" s="13" t="s">
        <v>33</v>
      </c>
      <c r="AX1378" s="13" t="s">
        <v>71</v>
      </c>
      <c r="AY1378" s="243" t="s">
        <v>178</v>
      </c>
    </row>
    <row r="1379" s="13" customFormat="1">
      <c r="A1379" s="13"/>
      <c r="B1379" s="232"/>
      <c r="C1379" s="233"/>
      <c r="D1379" s="234" t="s">
        <v>189</v>
      </c>
      <c r="E1379" s="235" t="s">
        <v>19</v>
      </c>
      <c r="F1379" s="236" t="s">
        <v>2358</v>
      </c>
      <c r="G1379" s="233"/>
      <c r="H1379" s="237">
        <v>6.5999999999999996</v>
      </c>
      <c r="I1379" s="238"/>
      <c r="J1379" s="233"/>
      <c r="K1379" s="233"/>
      <c r="L1379" s="239"/>
      <c r="M1379" s="240"/>
      <c r="N1379" s="241"/>
      <c r="O1379" s="241"/>
      <c r="P1379" s="241"/>
      <c r="Q1379" s="241"/>
      <c r="R1379" s="241"/>
      <c r="S1379" s="241"/>
      <c r="T1379" s="242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3" t="s">
        <v>189</v>
      </c>
      <c r="AU1379" s="243" t="s">
        <v>81</v>
      </c>
      <c r="AV1379" s="13" t="s">
        <v>81</v>
      </c>
      <c r="AW1379" s="13" t="s">
        <v>33</v>
      </c>
      <c r="AX1379" s="13" t="s">
        <v>71</v>
      </c>
      <c r="AY1379" s="243" t="s">
        <v>178</v>
      </c>
    </row>
    <row r="1380" s="13" customFormat="1">
      <c r="A1380" s="13"/>
      <c r="B1380" s="232"/>
      <c r="C1380" s="233"/>
      <c r="D1380" s="234" t="s">
        <v>189</v>
      </c>
      <c r="E1380" s="235" t="s">
        <v>19</v>
      </c>
      <c r="F1380" s="236" t="s">
        <v>2359</v>
      </c>
      <c r="G1380" s="233"/>
      <c r="H1380" s="237">
        <v>3.75</v>
      </c>
      <c r="I1380" s="238"/>
      <c r="J1380" s="233"/>
      <c r="K1380" s="233"/>
      <c r="L1380" s="239"/>
      <c r="M1380" s="240"/>
      <c r="N1380" s="241"/>
      <c r="O1380" s="241"/>
      <c r="P1380" s="241"/>
      <c r="Q1380" s="241"/>
      <c r="R1380" s="241"/>
      <c r="S1380" s="241"/>
      <c r="T1380" s="242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3" t="s">
        <v>189</v>
      </c>
      <c r="AU1380" s="243" t="s">
        <v>81</v>
      </c>
      <c r="AV1380" s="13" t="s">
        <v>81</v>
      </c>
      <c r="AW1380" s="13" t="s">
        <v>33</v>
      </c>
      <c r="AX1380" s="13" t="s">
        <v>71</v>
      </c>
      <c r="AY1380" s="243" t="s">
        <v>178</v>
      </c>
    </row>
    <row r="1381" s="13" customFormat="1">
      <c r="A1381" s="13"/>
      <c r="B1381" s="232"/>
      <c r="C1381" s="233"/>
      <c r="D1381" s="234" t="s">
        <v>189</v>
      </c>
      <c r="E1381" s="235" t="s">
        <v>19</v>
      </c>
      <c r="F1381" s="236" t="s">
        <v>2360</v>
      </c>
      <c r="G1381" s="233"/>
      <c r="H1381" s="237">
        <v>9.8000000000000007</v>
      </c>
      <c r="I1381" s="238"/>
      <c r="J1381" s="233"/>
      <c r="K1381" s="233"/>
      <c r="L1381" s="239"/>
      <c r="M1381" s="240"/>
      <c r="N1381" s="241"/>
      <c r="O1381" s="241"/>
      <c r="P1381" s="241"/>
      <c r="Q1381" s="241"/>
      <c r="R1381" s="241"/>
      <c r="S1381" s="241"/>
      <c r="T1381" s="242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3" t="s">
        <v>189</v>
      </c>
      <c r="AU1381" s="243" t="s">
        <v>81</v>
      </c>
      <c r="AV1381" s="13" t="s">
        <v>81</v>
      </c>
      <c r="AW1381" s="13" t="s">
        <v>33</v>
      </c>
      <c r="AX1381" s="13" t="s">
        <v>71</v>
      </c>
      <c r="AY1381" s="243" t="s">
        <v>178</v>
      </c>
    </row>
    <row r="1382" s="13" customFormat="1">
      <c r="A1382" s="13"/>
      <c r="B1382" s="232"/>
      <c r="C1382" s="233"/>
      <c r="D1382" s="234" t="s">
        <v>189</v>
      </c>
      <c r="E1382" s="235" t="s">
        <v>19</v>
      </c>
      <c r="F1382" s="236" t="s">
        <v>2361</v>
      </c>
      <c r="G1382" s="233"/>
      <c r="H1382" s="237">
        <v>9.8000000000000007</v>
      </c>
      <c r="I1382" s="238"/>
      <c r="J1382" s="233"/>
      <c r="K1382" s="233"/>
      <c r="L1382" s="239"/>
      <c r="M1382" s="240"/>
      <c r="N1382" s="241"/>
      <c r="O1382" s="241"/>
      <c r="P1382" s="241"/>
      <c r="Q1382" s="241"/>
      <c r="R1382" s="241"/>
      <c r="S1382" s="241"/>
      <c r="T1382" s="242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3" t="s">
        <v>189</v>
      </c>
      <c r="AU1382" s="243" t="s">
        <v>81</v>
      </c>
      <c r="AV1382" s="13" t="s">
        <v>81</v>
      </c>
      <c r="AW1382" s="13" t="s">
        <v>33</v>
      </c>
      <c r="AX1382" s="13" t="s">
        <v>71</v>
      </c>
      <c r="AY1382" s="243" t="s">
        <v>178</v>
      </c>
    </row>
    <row r="1383" s="13" customFormat="1">
      <c r="A1383" s="13"/>
      <c r="B1383" s="232"/>
      <c r="C1383" s="233"/>
      <c r="D1383" s="234" t="s">
        <v>189</v>
      </c>
      <c r="E1383" s="235" t="s">
        <v>19</v>
      </c>
      <c r="F1383" s="236" t="s">
        <v>1294</v>
      </c>
      <c r="G1383" s="233"/>
      <c r="H1383" s="237">
        <v>22.199999999999999</v>
      </c>
      <c r="I1383" s="238"/>
      <c r="J1383" s="233"/>
      <c r="K1383" s="233"/>
      <c r="L1383" s="239"/>
      <c r="M1383" s="240"/>
      <c r="N1383" s="241"/>
      <c r="O1383" s="241"/>
      <c r="P1383" s="241"/>
      <c r="Q1383" s="241"/>
      <c r="R1383" s="241"/>
      <c r="S1383" s="241"/>
      <c r="T1383" s="242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3" t="s">
        <v>189</v>
      </c>
      <c r="AU1383" s="243" t="s">
        <v>81</v>
      </c>
      <c r="AV1383" s="13" t="s">
        <v>81</v>
      </c>
      <c r="AW1383" s="13" t="s">
        <v>33</v>
      </c>
      <c r="AX1383" s="13" t="s">
        <v>71</v>
      </c>
      <c r="AY1383" s="243" t="s">
        <v>178</v>
      </c>
    </row>
    <row r="1384" s="13" customFormat="1">
      <c r="A1384" s="13"/>
      <c r="B1384" s="232"/>
      <c r="C1384" s="233"/>
      <c r="D1384" s="234" t="s">
        <v>189</v>
      </c>
      <c r="E1384" s="235" t="s">
        <v>19</v>
      </c>
      <c r="F1384" s="236" t="s">
        <v>1295</v>
      </c>
      <c r="G1384" s="233"/>
      <c r="H1384" s="237">
        <v>12</v>
      </c>
      <c r="I1384" s="238"/>
      <c r="J1384" s="233"/>
      <c r="K1384" s="233"/>
      <c r="L1384" s="239"/>
      <c r="M1384" s="240"/>
      <c r="N1384" s="241"/>
      <c r="O1384" s="241"/>
      <c r="P1384" s="241"/>
      <c r="Q1384" s="241"/>
      <c r="R1384" s="241"/>
      <c r="S1384" s="241"/>
      <c r="T1384" s="242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3" t="s">
        <v>189</v>
      </c>
      <c r="AU1384" s="243" t="s">
        <v>81</v>
      </c>
      <c r="AV1384" s="13" t="s">
        <v>81</v>
      </c>
      <c r="AW1384" s="13" t="s">
        <v>33</v>
      </c>
      <c r="AX1384" s="13" t="s">
        <v>71</v>
      </c>
      <c r="AY1384" s="243" t="s">
        <v>178</v>
      </c>
    </row>
    <row r="1385" s="13" customFormat="1">
      <c r="A1385" s="13"/>
      <c r="B1385" s="232"/>
      <c r="C1385" s="233"/>
      <c r="D1385" s="234" t="s">
        <v>189</v>
      </c>
      <c r="E1385" s="235" t="s">
        <v>19</v>
      </c>
      <c r="F1385" s="236" t="s">
        <v>1296</v>
      </c>
      <c r="G1385" s="233"/>
      <c r="H1385" s="237">
        <v>9.8000000000000007</v>
      </c>
      <c r="I1385" s="238"/>
      <c r="J1385" s="233"/>
      <c r="K1385" s="233"/>
      <c r="L1385" s="239"/>
      <c r="M1385" s="240"/>
      <c r="N1385" s="241"/>
      <c r="O1385" s="241"/>
      <c r="P1385" s="241"/>
      <c r="Q1385" s="241"/>
      <c r="R1385" s="241"/>
      <c r="S1385" s="241"/>
      <c r="T1385" s="242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3" t="s">
        <v>189</v>
      </c>
      <c r="AU1385" s="243" t="s">
        <v>81</v>
      </c>
      <c r="AV1385" s="13" t="s">
        <v>81</v>
      </c>
      <c r="AW1385" s="13" t="s">
        <v>33</v>
      </c>
      <c r="AX1385" s="13" t="s">
        <v>71</v>
      </c>
      <c r="AY1385" s="243" t="s">
        <v>178</v>
      </c>
    </row>
    <row r="1386" s="13" customFormat="1">
      <c r="A1386" s="13"/>
      <c r="B1386" s="232"/>
      <c r="C1386" s="233"/>
      <c r="D1386" s="234" t="s">
        <v>189</v>
      </c>
      <c r="E1386" s="235" t="s">
        <v>19</v>
      </c>
      <c r="F1386" s="236" t="s">
        <v>2362</v>
      </c>
      <c r="G1386" s="233"/>
      <c r="H1386" s="237">
        <v>1.2</v>
      </c>
      <c r="I1386" s="238"/>
      <c r="J1386" s="233"/>
      <c r="K1386" s="233"/>
      <c r="L1386" s="239"/>
      <c r="M1386" s="240"/>
      <c r="N1386" s="241"/>
      <c r="O1386" s="241"/>
      <c r="P1386" s="241"/>
      <c r="Q1386" s="241"/>
      <c r="R1386" s="241"/>
      <c r="S1386" s="241"/>
      <c r="T1386" s="242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3" t="s">
        <v>189</v>
      </c>
      <c r="AU1386" s="243" t="s">
        <v>81</v>
      </c>
      <c r="AV1386" s="13" t="s">
        <v>81</v>
      </c>
      <c r="AW1386" s="13" t="s">
        <v>33</v>
      </c>
      <c r="AX1386" s="13" t="s">
        <v>71</v>
      </c>
      <c r="AY1386" s="243" t="s">
        <v>178</v>
      </c>
    </row>
    <row r="1387" s="13" customFormat="1">
      <c r="A1387" s="13"/>
      <c r="B1387" s="232"/>
      <c r="C1387" s="233"/>
      <c r="D1387" s="234" t="s">
        <v>189</v>
      </c>
      <c r="E1387" s="235" t="s">
        <v>19</v>
      </c>
      <c r="F1387" s="236" t="s">
        <v>2363</v>
      </c>
      <c r="G1387" s="233"/>
      <c r="H1387" s="237">
        <v>1.2</v>
      </c>
      <c r="I1387" s="238"/>
      <c r="J1387" s="233"/>
      <c r="K1387" s="233"/>
      <c r="L1387" s="239"/>
      <c r="M1387" s="240"/>
      <c r="N1387" s="241"/>
      <c r="O1387" s="241"/>
      <c r="P1387" s="241"/>
      <c r="Q1387" s="241"/>
      <c r="R1387" s="241"/>
      <c r="S1387" s="241"/>
      <c r="T1387" s="242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3" t="s">
        <v>189</v>
      </c>
      <c r="AU1387" s="243" t="s">
        <v>81</v>
      </c>
      <c r="AV1387" s="13" t="s">
        <v>81</v>
      </c>
      <c r="AW1387" s="13" t="s">
        <v>33</v>
      </c>
      <c r="AX1387" s="13" t="s">
        <v>71</v>
      </c>
      <c r="AY1387" s="243" t="s">
        <v>178</v>
      </c>
    </row>
    <row r="1388" s="13" customFormat="1">
      <c r="A1388" s="13"/>
      <c r="B1388" s="232"/>
      <c r="C1388" s="233"/>
      <c r="D1388" s="234" t="s">
        <v>189</v>
      </c>
      <c r="E1388" s="235" t="s">
        <v>19</v>
      </c>
      <c r="F1388" s="236" t="s">
        <v>2364</v>
      </c>
      <c r="G1388" s="233"/>
      <c r="H1388" s="237">
        <v>-13.824999999999999</v>
      </c>
      <c r="I1388" s="238"/>
      <c r="J1388" s="233"/>
      <c r="K1388" s="233"/>
      <c r="L1388" s="239"/>
      <c r="M1388" s="240"/>
      <c r="N1388" s="241"/>
      <c r="O1388" s="241"/>
      <c r="P1388" s="241"/>
      <c r="Q1388" s="241"/>
      <c r="R1388" s="241"/>
      <c r="S1388" s="241"/>
      <c r="T1388" s="242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43" t="s">
        <v>189</v>
      </c>
      <c r="AU1388" s="243" t="s">
        <v>81</v>
      </c>
      <c r="AV1388" s="13" t="s">
        <v>81</v>
      </c>
      <c r="AW1388" s="13" t="s">
        <v>33</v>
      </c>
      <c r="AX1388" s="13" t="s">
        <v>71</v>
      </c>
      <c r="AY1388" s="243" t="s">
        <v>178</v>
      </c>
    </row>
    <row r="1389" s="14" customFormat="1">
      <c r="A1389" s="14"/>
      <c r="B1389" s="244"/>
      <c r="C1389" s="245"/>
      <c r="D1389" s="234" t="s">
        <v>189</v>
      </c>
      <c r="E1389" s="246" t="s">
        <v>19</v>
      </c>
      <c r="F1389" s="247" t="s">
        <v>214</v>
      </c>
      <c r="G1389" s="245"/>
      <c r="H1389" s="248">
        <v>66.245000000000005</v>
      </c>
      <c r="I1389" s="249"/>
      <c r="J1389" s="245"/>
      <c r="K1389" s="245"/>
      <c r="L1389" s="250"/>
      <c r="M1389" s="251"/>
      <c r="N1389" s="252"/>
      <c r="O1389" s="252"/>
      <c r="P1389" s="252"/>
      <c r="Q1389" s="252"/>
      <c r="R1389" s="252"/>
      <c r="S1389" s="252"/>
      <c r="T1389" s="253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4" t="s">
        <v>189</v>
      </c>
      <c r="AU1389" s="254" t="s">
        <v>81</v>
      </c>
      <c r="AV1389" s="14" t="s">
        <v>185</v>
      </c>
      <c r="AW1389" s="14" t="s">
        <v>33</v>
      </c>
      <c r="AX1389" s="14" t="s">
        <v>79</v>
      </c>
      <c r="AY1389" s="254" t="s">
        <v>178</v>
      </c>
    </row>
    <row r="1390" s="12" customFormat="1" ht="22.8" customHeight="1">
      <c r="A1390" s="12"/>
      <c r="B1390" s="198"/>
      <c r="C1390" s="199"/>
      <c r="D1390" s="200" t="s">
        <v>70</v>
      </c>
      <c r="E1390" s="212" t="s">
        <v>2365</v>
      </c>
      <c r="F1390" s="212" t="s">
        <v>2366</v>
      </c>
      <c r="G1390" s="199"/>
      <c r="H1390" s="199"/>
      <c r="I1390" s="202"/>
      <c r="J1390" s="213">
        <f>BK1390</f>
        <v>0</v>
      </c>
      <c r="K1390" s="199"/>
      <c r="L1390" s="204"/>
      <c r="M1390" s="205"/>
      <c r="N1390" s="206"/>
      <c r="O1390" s="206"/>
      <c r="P1390" s="207">
        <f>SUM(P1391:P1425)</f>
        <v>0</v>
      </c>
      <c r="Q1390" s="206"/>
      <c r="R1390" s="207">
        <f>SUM(R1391:R1425)</f>
        <v>0.059000000000000004</v>
      </c>
      <c r="S1390" s="206"/>
      <c r="T1390" s="208">
        <f>SUM(T1391:T1425)</f>
        <v>0</v>
      </c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R1390" s="209" t="s">
        <v>81</v>
      </c>
      <c r="AT1390" s="210" t="s">
        <v>70</v>
      </c>
      <c r="AU1390" s="210" t="s">
        <v>79</v>
      </c>
      <c r="AY1390" s="209" t="s">
        <v>178</v>
      </c>
      <c r="BK1390" s="211">
        <f>SUM(BK1391:BK1425)</f>
        <v>0</v>
      </c>
    </row>
    <row r="1391" s="2" customFormat="1" ht="24.15" customHeight="1">
      <c r="A1391" s="40"/>
      <c r="B1391" s="41"/>
      <c r="C1391" s="214" t="s">
        <v>2367</v>
      </c>
      <c r="D1391" s="214" t="s">
        <v>180</v>
      </c>
      <c r="E1391" s="215" t="s">
        <v>2368</v>
      </c>
      <c r="F1391" s="216" t="s">
        <v>2369</v>
      </c>
      <c r="G1391" s="217" t="s">
        <v>532</v>
      </c>
      <c r="H1391" s="218">
        <v>8</v>
      </c>
      <c r="I1391" s="219"/>
      <c r="J1391" s="220">
        <f>ROUND(I1391*H1391,2)</f>
        <v>0</v>
      </c>
      <c r="K1391" s="216" t="s">
        <v>184</v>
      </c>
      <c r="L1391" s="46"/>
      <c r="M1391" s="221" t="s">
        <v>19</v>
      </c>
      <c r="N1391" s="222" t="s">
        <v>42</v>
      </c>
      <c r="O1391" s="86"/>
      <c r="P1391" s="223">
        <f>O1391*H1391</f>
        <v>0</v>
      </c>
      <c r="Q1391" s="223">
        <v>0</v>
      </c>
      <c r="R1391" s="223">
        <f>Q1391*H1391</f>
        <v>0</v>
      </c>
      <c r="S1391" s="223">
        <v>0</v>
      </c>
      <c r="T1391" s="224">
        <f>S1391*H1391</f>
        <v>0</v>
      </c>
      <c r="U1391" s="40"/>
      <c r="V1391" s="40"/>
      <c r="W1391" s="40"/>
      <c r="X1391" s="40"/>
      <c r="Y1391" s="40"/>
      <c r="Z1391" s="40"/>
      <c r="AA1391" s="40"/>
      <c r="AB1391" s="40"/>
      <c r="AC1391" s="40"/>
      <c r="AD1391" s="40"/>
      <c r="AE1391" s="40"/>
      <c r="AR1391" s="225" t="s">
        <v>272</v>
      </c>
      <c r="AT1391" s="225" t="s">
        <v>180</v>
      </c>
      <c r="AU1391" s="225" t="s">
        <v>81</v>
      </c>
      <c r="AY1391" s="19" t="s">
        <v>178</v>
      </c>
      <c r="BE1391" s="226">
        <f>IF(N1391="základní",J1391,0)</f>
        <v>0</v>
      </c>
      <c r="BF1391" s="226">
        <f>IF(N1391="snížená",J1391,0)</f>
        <v>0</v>
      </c>
      <c r="BG1391" s="226">
        <f>IF(N1391="zákl. přenesená",J1391,0)</f>
        <v>0</v>
      </c>
      <c r="BH1391" s="226">
        <f>IF(N1391="sníž. přenesená",J1391,0)</f>
        <v>0</v>
      </c>
      <c r="BI1391" s="226">
        <f>IF(N1391="nulová",J1391,0)</f>
        <v>0</v>
      </c>
      <c r="BJ1391" s="19" t="s">
        <v>79</v>
      </c>
      <c r="BK1391" s="226">
        <f>ROUND(I1391*H1391,2)</f>
        <v>0</v>
      </c>
      <c r="BL1391" s="19" t="s">
        <v>272</v>
      </c>
      <c r="BM1391" s="225" t="s">
        <v>2370</v>
      </c>
    </row>
    <row r="1392" s="2" customFormat="1">
      <c r="A1392" s="40"/>
      <c r="B1392" s="41"/>
      <c r="C1392" s="42"/>
      <c r="D1392" s="227" t="s">
        <v>187</v>
      </c>
      <c r="E1392" s="42"/>
      <c r="F1392" s="228" t="s">
        <v>2371</v>
      </c>
      <c r="G1392" s="42"/>
      <c r="H1392" s="42"/>
      <c r="I1392" s="229"/>
      <c r="J1392" s="42"/>
      <c r="K1392" s="42"/>
      <c r="L1392" s="46"/>
      <c r="M1392" s="230"/>
      <c r="N1392" s="231"/>
      <c r="O1392" s="86"/>
      <c r="P1392" s="86"/>
      <c r="Q1392" s="86"/>
      <c r="R1392" s="86"/>
      <c r="S1392" s="86"/>
      <c r="T1392" s="87"/>
      <c r="U1392" s="40"/>
      <c r="V1392" s="40"/>
      <c r="W1392" s="40"/>
      <c r="X1392" s="40"/>
      <c r="Y1392" s="40"/>
      <c r="Z1392" s="40"/>
      <c r="AA1392" s="40"/>
      <c r="AB1392" s="40"/>
      <c r="AC1392" s="40"/>
      <c r="AD1392" s="40"/>
      <c r="AE1392" s="40"/>
      <c r="AT1392" s="19" t="s">
        <v>187</v>
      </c>
      <c r="AU1392" s="19" t="s">
        <v>81</v>
      </c>
    </row>
    <row r="1393" s="13" customFormat="1">
      <c r="A1393" s="13"/>
      <c r="B1393" s="232"/>
      <c r="C1393" s="233"/>
      <c r="D1393" s="234" t="s">
        <v>189</v>
      </c>
      <c r="E1393" s="235" t="s">
        <v>19</v>
      </c>
      <c r="F1393" s="236" t="s">
        <v>2372</v>
      </c>
      <c r="G1393" s="233"/>
      <c r="H1393" s="237">
        <v>8</v>
      </c>
      <c r="I1393" s="238"/>
      <c r="J1393" s="233"/>
      <c r="K1393" s="233"/>
      <c r="L1393" s="239"/>
      <c r="M1393" s="240"/>
      <c r="N1393" s="241"/>
      <c r="O1393" s="241"/>
      <c r="P1393" s="241"/>
      <c r="Q1393" s="241"/>
      <c r="R1393" s="241"/>
      <c r="S1393" s="241"/>
      <c r="T1393" s="242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3" t="s">
        <v>189</v>
      </c>
      <c r="AU1393" s="243" t="s">
        <v>81</v>
      </c>
      <c r="AV1393" s="13" t="s">
        <v>81</v>
      </c>
      <c r="AW1393" s="13" t="s">
        <v>33</v>
      </c>
      <c r="AX1393" s="13" t="s">
        <v>79</v>
      </c>
      <c r="AY1393" s="243" t="s">
        <v>178</v>
      </c>
    </row>
    <row r="1394" s="2" customFormat="1" ht="16.5" customHeight="1">
      <c r="A1394" s="40"/>
      <c r="B1394" s="41"/>
      <c r="C1394" s="265" t="s">
        <v>2373</v>
      </c>
      <c r="D1394" s="265" t="s">
        <v>430</v>
      </c>
      <c r="E1394" s="266" t="s">
        <v>2374</v>
      </c>
      <c r="F1394" s="267" t="s">
        <v>2375</v>
      </c>
      <c r="G1394" s="268" t="s">
        <v>183</v>
      </c>
      <c r="H1394" s="269">
        <v>25</v>
      </c>
      <c r="I1394" s="270"/>
      <c r="J1394" s="271">
        <f>ROUND(I1394*H1394,2)</f>
        <v>0</v>
      </c>
      <c r="K1394" s="267" t="s">
        <v>184</v>
      </c>
      <c r="L1394" s="272"/>
      <c r="M1394" s="273" t="s">
        <v>19</v>
      </c>
      <c r="N1394" s="274" t="s">
        <v>42</v>
      </c>
      <c r="O1394" s="86"/>
      <c r="P1394" s="223">
        <f>O1394*H1394</f>
        <v>0</v>
      </c>
      <c r="Q1394" s="223">
        <v>0.001</v>
      </c>
      <c r="R1394" s="223">
        <f>Q1394*H1394</f>
        <v>0.025000000000000001</v>
      </c>
      <c r="S1394" s="223">
        <v>0</v>
      </c>
      <c r="T1394" s="224">
        <f>S1394*H1394</f>
        <v>0</v>
      </c>
      <c r="U1394" s="40"/>
      <c r="V1394" s="40"/>
      <c r="W1394" s="40"/>
      <c r="X1394" s="40"/>
      <c r="Y1394" s="40"/>
      <c r="Z1394" s="40"/>
      <c r="AA1394" s="40"/>
      <c r="AB1394" s="40"/>
      <c r="AC1394" s="40"/>
      <c r="AD1394" s="40"/>
      <c r="AE1394" s="40"/>
      <c r="AR1394" s="225" t="s">
        <v>367</v>
      </c>
      <c r="AT1394" s="225" t="s">
        <v>430</v>
      </c>
      <c r="AU1394" s="225" t="s">
        <v>81</v>
      </c>
      <c r="AY1394" s="19" t="s">
        <v>178</v>
      </c>
      <c r="BE1394" s="226">
        <f>IF(N1394="základní",J1394,0)</f>
        <v>0</v>
      </c>
      <c r="BF1394" s="226">
        <f>IF(N1394="snížená",J1394,0)</f>
        <v>0</v>
      </c>
      <c r="BG1394" s="226">
        <f>IF(N1394="zákl. přenesená",J1394,0)</f>
        <v>0</v>
      </c>
      <c r="BH1394" s="226">
        <f>IF(N1394="sníž. přenesená",J1394,0)</f>
        <v>0</v>
      </c>
      <c r="BI1394" s="226">
        <f>IF(N1394="nulová",J1394,0)</f>
        <v>0</v>
      </c>
      <c r="BJ1394" s="19" t="s">
        <v>79</v>
      </c>
      <c r="BK1394" s="226">
        <f>ROUND(I1394*H1394,2)</f>
        <v>0</v>
      </c>
      <c r="BL1394" s="19" t="s">
        <v>272</v>
      </c>
      <c r="BM1394" s="225" t="s">
        <v>2376</v>
      </c>
    </row>
    <row r="1395" s="13" customFormat="1">
      <c r="A1395" s="13"/>
      <c r="B1395" s="232"/>
      <c r="C1395" s="233"/>
      <c r="D1395" s="234" t="s">
        <v>189</v>
      </c>
      <c r="E1395" s="235" t="s">
        <v>19</v>
      </c>
      <c r="F1395" s="236" t="s">
        <v>1929</v>
      </c>
      <c r="G1395" s="233"/>
      <c r="H1395" s="237">
        <v>25</v>
      </c>
      <c r="I1395" s="238"/>
      <c r="J1395" s="233"/>
      <c r="K1395" s="233"/>
      <c r="L1395" s="239"/>
      <c r="M1395" s="240"/>
      <c r="N1395" s="241"/>
      <c r="O1395" s="241"/>
      <c r="P1395" s="241"/>
      <c r="Q1395" s="241"/>
      <c r="R1395" s="241"/>
      <c r="S1395" s="241"/>
      <c r="T1395" s="242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43" t="s">
        <v>189</v>
      </c>
      <c r="AU1395" s="243" t="s">
        <v>81</v>
      </c>
      <c r="AV1395" s="13" t="s">
        <v>81</v>
      </c>
      <c r="AW1395" s="13" t="s">
        <v>33</v>
      </c>
      <c r="AX1395" s="13" t="s">
        <v>79</v>
      </c>
      <c r="AY1395" s="243" t="s">
        <v>178</v>
      </c>
    </row>
    <row r="1396" s="2" customFormat="1" ht="24.15" customHeight="1">
      <c r="A1396" s="40"/>
      <c r="B1396" s="41"/>
      <c r="C1396" s="214" t="s">
        <v>2377</v>
      </c>
      <c r="D1396" s="214" t="s">
        <v>180</v>
      </c>
      <c r="E1396" s="215" t="s">
        <v>2368</v>
      </c>
      <c r="F1396" s="216" t="s">
        <v>2369</v>
      </c>
      <c r="G1396" s="217" t="s">
        <v>532</v>
      </c>
      <c r="H1396" s="218">
        <v>4</v>
      </c>
      <c r="I1396" s="219"/>
      <c r="J1396" s="220">
        <f>ROUND(I1396*H1396,2)</f>
        <v>0</v>
      </c>
      <c r="K1396" s="216" t="s">
        <v>184</v>
      </c>
      <c r="L1396" s="46"/>
      <c r="M1396" s="221" t="s">
        <v>19</v>
      </c>
      <c r="N1396" s="222" t="s">
        <v>42</v>
      </c>
      <c r="O1396" s="86"/>
      <c r="P1396" s="223">
        <f>O1396*H1396</f>
        <v>0</v>
      </c>
      <c r="Q1396" s="223">
        <v>0</v>
      </c>
      <c r="R1396" s="223">
        <f>Q1396*H1396</f>
        <v>0</v>
      </c>
      <c r="S1396" s="223">
        <v>0</v>
      </c>
      <c r="T1396" s="224">
        <f>S1396*H1396</f>
        <v>0</v>
      </c>
      <c r="U1396" s="40"/>
      <c r="V1396" s="40"/>
      <c r="W1396" s="40"/>
      <c r="X1396" s="40"/>
      <c r="Y1396" s="40"/>
      <c r="Z1396" s="40"/>
      <c r="AA1396" s="40"/>
      <c r="AB1396" s="40"/>
      <c r="AC1396" s="40"/>
      <c r="AD1396" s="40"/>
      <c r="AE1396" s="40"/>
      <c r="AR1396" s="225" t="s">
        <v>272</v>
      </c>
      <c r="AT1396" s="225" t="s">
        <v>180</v>
      </c>
      <c r="AU1396" s="225" t="s">
        <v>81</v>
      </c>
      <c r="AY1396" s="19" t="s">
        <v>178</v>
      </c>
      <c r="BE1396" s="226">
        <f>IF(N1396="základní",J1396,0)</f>
        <v>0</v>
      </c>
      <c r="BF1396" s="226">
        <f>IF(N1396="snížená",J1396,0)</f>
        <v>0</v>
      </c>
      <c r="BG1396" s="226">
        <f>IF(N1396="zákl. přenesená",J1396,0)</f>
        <v>0</v>
      </c>
      <c r="BH1396" s="226">
        <f>IF(N1396="sníž. přenesená",J1396,0)</f>
        <v>0</v>
      </c>
      <c r="BI1396" s="226">
        <f>IF(N1396="nulová",J1396,0)</f>
        <v>0</v>
      </c>
      <c r="BJ1396" s="19" t="s">
        <v>79</v>
      </c>
      <c r="BK1396" s="226">
        <f>ROUND(I1396*H1396,2)</f>
        <v>0</v>
      </c>
      <c r="BL1396" s="19" t="s">
        <v>272</v>
      </c>
      <c r="BM1396" s="225" t="s">
        <v>2378</v>
      </c>
    </row>
    <row r="1397" s="2" customFormat="1">
      <c r="A1397" s="40"/>
      <c r="B1397" s="41"/>
      <c r="C1397" s="42"/>
      <c r="D1397" s="227" t="s">
        <v>187</v>
      </c>
      <c r="E1397" s="42"/>
      <c r="F1397" s="228" t="s">
        <v>2371</v>
      </c>
      <c r="G1397" s="42"/>
      <c r="H1397" s="42"/>
      <c r="I1397" s="229"/>
      <c r="J1397" s="42"/>
      <c r="K1397" s="42"/>
      <c r="L1397" s="46"/>
      <c r="M1397" s="230"/>
      <c r="N1397" s="231"/>
      <c r="O1397" s="86"/>
      <c r="P1397" s="86"/>
      <c r="Q1397" s="86"/>
      <c r="R1397" s="86"/>
      <c r="S1397" s="86"/>
      <c r="T1397" s="87"/>
      <c r="U1397" s="40"/>
      <c r="V1397" s="40"/>
      <c r="W1397" s="40"/>
      <c r="X1397" s="40"/>
      <c r="Y1397" s="40"/>
      <c r="Z1397" s="40"/>
      <c r="AA1397" s="40"/>
      <c r="AB1397" s="40"/>
      <c r="AC1397" s="40"/>
      <c r="AD1397" s="40"/>
      <c r="AE1397" s="40"/>
      <c r="AT1397" s="19" t="s">
        <v>187</v>
      </c>
      <c r="AU1397" s="19" t="s">
        <v>81</v>
      </c>
    </row>
    <row r="1398" s="13" customFormat="1">
      <c r="A1398" s="13"/>
      <c r="B1398" s="232"/>
      <c r="C1398" s="233"/>
      <c r="D1398" s="234" t="s">
        <v>189</v>
      </c>
      <c r="E1398" s="235" t="s">
        <v>19</v>
      </c>
      <c r="F1398" s="236" t="s">
        <v>1918</v>
      </c>
      <c r="G1398" s="233"/>
      <c r="H1398" s="237">
        <v>2</v>
      </c>
      <c r="I1398" s="238"/>
      <c r="J1398" s="233"/>
      <c r="K1398" s="233"/>
      <c r="L1398" s="239"/>
      <c r="M1398" s="240"/>
      <c r="N1398" s="241"/>
      <c r="O1398" s="241"/>
      <c r="P1398" s="241"/>
      <c r="Q1398" s="241"/>
      <c r="R1398" s="241"/>
      <c r="S1398" s="241"/>
      <c r="T1398" s="242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43" t="s">
        <v>189</v>
      </c>
      <c r="AU1398" s="243" t="s">
        <v>81</v>
      </c>
      <c r="AV1398" s="13" t="s">
        <v>81</v>
      </c>
      <c r="AW1398" s="13" t="s">
        <v>33</v>
      </c>
      <c r="AX1398" s="13" t="s">
        <v>71</v>
      </c>
      <c r="AY1398" s="243" t="s">
        <v>178</v>
      </c>
    </row>
    <row r="1399" s="13" customFormat="1">
      <c r="A1399" s="13"/>
      <c r="B1399" s="232"/>
      <c r="C1399" s="233"/>
      <c r="D1399" s="234" t="s">
        <v>189</v>
      </c>
      <c r="E1399" s="235" t="s">
        <v>19</v>
      </c>
      <c r="F1399" s="236" t="s">
        <v>1923</v>
      </c>
      <c r="G1399" s="233"/>
      <c r="H1399" s="237">
        <v>2</v>
      </c>
      <c r="I1399" s="238"/>
      <c r="J1399" s="233"/>
      <c r="K1399" s="233"/>
      <c r="L1399" s="239"/>
      <c r="M1399" s="240"/>
      <c r="N1399" s="241"/>
      <c r="O1399" s="241"/>
      <c r="P1399" s="241"/>
      <c r="Q1399" s="241"/>
      <c r="R1399" s="241"/>
      <c r="S1399" s="241"/>
      <c r="T1399" s="242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43" t="s">
        <v>189</v>
      </c>
      <c r="AU1399" s="243" t="s">
        <v>81</v>
      </c>
      <c r="AV1399" s="13" t="s">
        <v>81</v>
      </c>
      <c r="AW1399" s="13" t="s">
        <v>33</v>
      </c>
      <c r="AX1399" s="13" t="s">
        <v>71</v>
      </c>
      <c r="AY1399" s="243" t="s">
        <v>178</v>
      </c>
    </row>
    <row r="1400" s="14" customFormat="1">
      <c r="A1400" s="14"/>
      <c r="B1400" s="244"/>
      <c r="C1400" s="245"/>
      <c r="D1400" s="234" t="s">
        <v>189</v>
      </c>
      <c r="E1400" s="246" t="s">
        <v>19</v>
      </c>
      <c r="F1400" s="247" t="s">
        <v>214</v>
      </c>
      <c r="G1400" s="245"/>
      <c r="H1400" s="248">
        <v>4</v>
      </c>
      <c r="I1400" s="249"/>
      <c r="J1400" s="245"/>
      <c r="K1400" s="245"/>
      <c r="L1400" s="250"/>
      <c r="M1400" s="251"/>
      <c r="N1400" s="252"/>
      <c r="O1400" s="252"/>
      <c r="P1400" s="252"/>
      <c r="Q1400" s="252"/>
      <c r="R1400" s="252"/>
      <c r="S1400" s="252"/>
      <c r="T1400" s="253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4" t="s">
        <v>189</v>
      </c>
      <c r="AU1400" s="254" t="s">
        <v>81</v>
      </c>
      <c r="AV1400" s="14" t="s">
        <v>185</v>
      </c>
      <c r="AW1400" s="14" t="s">
        <v>33</v>
      </c>
      <c r="AX1400" s="14" t="s">
        <v>79</v>
      </c>
      <c r="AY1400" s="254" t="s">
        <v>178</v>
      </c>
    </row>
    <row r="1401" s="2" customFormat="1" ht="16.5" customHeight="1">
      <c r="A1401" s="40"/>
      <c r="B1401" s="41"/>
      <c r="C1401" s="265" t="s">
        <v>2379</v>
      </c>
      <c r="D1401" s="265" t="s">
        <v>430</v>
      </c>
      <c r="E1401" s="266" t="s">
        <v>2380</v>
      </c>
      <c r="F1401" s="267" t="s">
        <v>2381</v>
      </c>
      <c r="G1401" s="268" t="s">
        <v>183</v>
      </c>
      <c r="H1401" s="269">
        <v>5</v>
      </c>
      <c r="I1401" s="270"/>
      <c r="J1401" s="271">
        <f>ROUND(I1401*H1401,2)</f>
        <v>0</v>
      </c>
      <c r="K1401" s="267" t="s">
        <v>184</v>
      </c>
      <c r="L1401" s="272"/>
      <c r="M1401" s="273" t="s">
        <v>19</v>
      </c>
      <c r="N1401" s="274" t="s">
        <v>42</v>
      </c>
      <c r="O1401" s="86"/>
      <c r="P1401" s="223">
        <f>O1401*H1401</f>
        <v>0</v>
      </c>
      <c r="Q1401" s="223">
        <v>0.001</v>
      </c>
      <c r="R1401" s="223">
        <f>Q1401*H1401</f>
        <v>0.0050000000000000001</v>
      </c>
      <c r="S1401" s="223">
        <v>0</v>
      </c>
      <c r="T1401" s="224">
        <f>S1401*H1401</f>
        <v>0</v>
      </c>
      <c r="U1401" s="40"/>
      <c r="V1401" s="40"/>
      <c r="W1401" s="40"/>
      <c r="X1401" s="40"/>
      <c r="Y1401" s="40"/>
      <c r="Z1401" s="40"/>
      <c r="AA1401" s="40"/>
      <c r="AB1401" s="40"/>
      <c r="AC1401" s="40"/>
      <c r="AD1401" s="40"/>
      <c r="AE1401" s="40"/>
      <c r="AR1401" s="225" t="s">
        <v>367</v>
      </c>
      <c r="AT1401" s="225" t="s">
        <v>430</v>
      </c>
      <c r="AU1401" s="225" t="s">
        <v>81</v>
      </c>
      <c r="AY1401" s="19" t="s">
        <v>178</v>
      </c>
      <c r="BE1401" s="226">
        <f>IF(N1401="základní",J1401,0)</f>
        <v>0</v>
      </c>
      <c r="BF1401" s="226">
        <f>IF(N1401="snížená",J1401,0)</f>
        <v>0</v>
      </c>
      <c r="BG1401" s="226">
        <f>IF(N1401="zákl. přenesená",J1401,0)</f>
        <v>0</v>
      </c>
      <c r="BH1401" s="226">
        <f>IF(N1401="sníž. přenesená",J1401,0)</f>
        <v>0</v>
      </c>
      <c r="BI1401" s="226">
        <f>IF(N1401="nulová",J1401,0)</f>
        <v>0</v>
      </c>
      <c r="BJ1401" s="19" t="s">
        <v>79</v>
      </c>
      <c r="BK1401" s="226">
        <f>ROUND(I1401*H1401,2)</f>
        <v>0</v>
      </c>
      <c r="BL1401" s="19" t="s">
        <v>272</v>
      </c>
      <c r="BM1401" s="225" t="s">
        <v>2382</v>
      </c>
    </row>
    <row r="1402" s="13" customFormat="1">
      <c r="A1402" s="13"/>
      <c r="B1402" s="232"/>
      <c r="C1402" s="233"/>
      <c r="D1402" s="234" t="s">
        <v>189</v>
      </c>
      <c r="E1402" s="235" t="s">
        <v>19</v>
      </c>
      <c r="F1402" s="236" t="s">
        <v>1912</v>
      </c>
      <c r="G1402" s="233"/>
      <c r="H1402" s="237">
        <v>2.5</v>
      </c>
      <c r="I1402" s="238"/>
      <c r="J1402" s="233"/>
      <c r="K1402" s="233"/>
      <c r="L1402" s="239"/>
      <c r="M1402" s="240"/>
      <c r="N1402" s="241"/>
      <c r="O1402" s="241"/>
      <c r="P1402" s="241"/>
      <c r="Q1402" s="241"/>
      <c r="R1402" s="241"/>
      <c r="S1402" s="241"/>
      <c r="T1402" s="242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3" t="s">
        <v>189</v>
      </c>
      <c r="AU1402" s="243" t="s">
        <v>81</v>
      </c>
      <c r="AV1402" s="13" t="s">
        <v>81</v>
      </c>
      <c r="AW1402" s="13" t="s">
        <v>33</v>
      </c>
      <c r="AX1402" s="13" t="s">
        <v>71</v>
      </c>
      <c r="AY1402" s="243" t="s">
        <v>178</v>
      </c>
    </row>
    <row r="1403" s="13" customFormat="1">
      <c r="A1403" s="13"/>
      <c r="B1403" s="232"/>
      <c r="C1403" s="233"/>
      <c r="D1403" s="234" t="s">
        <v>189</v>
      </c>
      <c r="E1403" s="235" t="s">
        <v>19</v>
      </c>
      <c r="F1403" s="236" t="s">
        <v>1913</v>
      </c>
      <c r="G1403" s="233"/>
      <c r="H1403" s="237">
        <v>2.5</v>
      </c>
      <c r="I1403" s="238"/>
      <c r="J1403" s="233"/>
      <c r="K1403" s="233"/>
      <c r="L1403" s="239"/>
      <c r="M1403" s="240"/>
      <c r="N1403" s="241"/>
      <c r="O1403" s="241"/>
      <c r="P1403" s="241"/>
      <c r="Q1403" s="241"/>
      <c r="R1403" s="241"/>
      <c r="S1403" s="241"/>
      <c r="T1403" s="242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3" t="s">
        <v>189</v>
      </c>
      <c r="AU1403" s="243" t="s">
        <v>81</v>
      </c>
      <c r="AV1403" s="13" t="s">
        <v>81</v>
      </c>
      <c r="AW1403" s="13" t="s">
        <v>33</v>
      </c>
      <c r="AX1403" s="13" t="s">
        <v>71</v>
      </c>
      <c r="AY1403" s="243" t="s">
        <v>178</v>
      </c>
    </row>
    <row r="1404" s="14" customFormat="1">
      <c r="A1404" s="14"/>
      <c r="B1404" s="244"/>
      <c r="C1404" s="245"/>
      <c r="D1404" s="234" t="s">
        <v>189</v>
      </c>
      <c r="E1404" s="246" t="s">
        <v>19</v>
      </c>
      <c r="F1404" s="247" t="s">
        <v>214</v>
      </c>
      <c r="G1404" s="245"/>
      <c r="H1404" s="248">
        <v>5</v>
      </c>
      <c r="I1404" s="249"/>
      <c r="J1404" s="245"/>
      <c r="K1404" s="245"/>
      <c r="L1404" s="250"/>
      <c r="M1404" s="251"/>
      <c r="N1404" s="252"/>
      <c r="O1404" s="252"/>
      <c r="P1404" s="252"/>
      <c r="Q1404" s="252"/>
      <c r="R1404" s="252"/>
      <c r="S1404" s="252"/>
      <c r="T1404" s="253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4" t="s">
        <v>189</v>
      </c>
      <c r="AU1404" s="254" t="s">
        <v>81</v>
      </c>
      <c r="AV1404" s="14" t="s">
        <v>185</v>
      </c>
      <c r="AW1404" s="14" t="s">
        <v>33</v>
      </c>
      <c r="AX1404" s="14" t="s">
        <v>79</v>
      </c>
      <c r="AY1404" s="254" t="s">
        <v>178</v>
      </c>
    </row>
    <row r="1405" s="2" customFormat="1" ht="24.15" customHeight="1">
      <c r="A1405" s="40"/>
      <c r="B1405" s="41"/>
      <c r="C1405" s="214" t="s">
        <v>2383</v>
      </c>
      <c r="D1405" s="214" t="s">
        <v>180</v>
      </c>
      <c r="E1405" s="215" t="s">
        <v>2384</v>
      </c>
      <c r="F1405" s="216" t="s">
        <v>2385</v>
      </c>
      <c r="G1405" s="217" t="s">
        <v>532</v>
      </c>
      <c r="H1405" s="218">
        <v>2</v>
      </c>
      <c r="I1405" s="219"/>
      <c r="J1405" s="220">
        <f>ROUND(I1405*H1405,2)</f>
        <v>0</v>
      </c>
      <c r="K1405" s="216" t="s">
        <v>184</v>
      </c>
      <c r="L1405" s="46"/>
      <c r="M1405" s="221" t="s">
        <v>19</v>
      </c>
      <c r="N1405" s="222" t="s">
        <v>42</v>
      </c>
      <c r="O1405" s="86"/>
      <c r="P1405" s="223">
        <f>O1405*H1405</f>
        <v>0</v>
      </c>
      <c r="Q1405" s="223">
        <v>0</v>
      </c>
      <c r="R1405" s="223">
        <f>Q1405*H1405</f>
        <v>0</v>
      </c>
      <c r="S1405" s="223">
        <v>0</v>
      </c>
      <c r="T1405" s="224">
        <f>S1405*H1405</f>
        <v>0</v>
      </c>
      <c r="U1405" s="40"/>
      <c r="V1405" s="40"/>
      <c r="W1405" s="40"/>
      <c r="X1405" s="40"/>
      <c r="Y1405" s="40"/>
      <c r="Z1405" s="40"/>
      <c r="AA1405" s="40"/>
      <c r="AB1405" s="40"/>
      <c r="AC1405" s="40"/>
      <c r="AD1405" s="40"/>
      <c r="AE1405" s="40"/>
      <c r="AR1405" s="225" t="s">
        <v>272</v>
      </c>
      <c r="AT1405" s="225" t="s">
        <v>180</v>
      </c>
      <c r="AU1405" s="225" t="s">
        <v>81</v>
      </c>
      <c r="AY1405" s="19" t="s">
        <v>178</v>
      </c>
      <c r="BE1405" s="226">
        <f>IF(N1405="základní",J1405,0)</f>
        <v>0</v>
      </c>
      <c r="BF1405" s="226">
        <f>IF(N1405="snížená",J1405,0)</f>
        <v>0</v>
      </c>
      <c r="BG1405" s="226">
        <f>IF(N1405="zákl. přenesená",J1405,0)</f>
        <v>0</v>
      </c>
      <c r="BH1405" s="226">
        <f>IF(N1405="sníž. přenesená",J1405,0)</f>
        <v>0</v>
      </c>
      <c r="BI1405" s="226">
        <f>IF(N1405="nulová",J1405,0)</f>
        <v>0</v>
      </c>
      <c r="BJ1405" s="19" t="s">
        <v>79</v>
      </c>
      <c r="BK1405" s="226">
        <f>ROUND(I1405*H1405,2)</f>
        <v>0</v>
      </c>
      <c r="BL1405" s="19" t="s">
        <v>272</v>
      </c>
      <c r="BM1405" s="225" t="s">
        <v>2386</v>
      </c>
    </row>
    <row r="1406" s="2" customFormat="1">
      <c r="A1406" s="40"/>
      <c r="B1406" s="41"/>
      <c r="C1406" s="42"/>
      <c r="D1406" s="227" t="s">
        <v>187</v>
      </c>
      <c r="E1406" s="42"/>
      <c r="F1406" s="228" t="s">
        <v>2387</v>
      </c>
      <c r="G1406" s="42"/>
      <c r="H1406" s="42"/>
      <c r="I1406" s="229"/>
      <c r="J1406" s="42"/>
      <c r="K1406" s="42"/>
      <c r="L1406" s="46"/>
      <c r="M1406" s="230"/>
      <c r="N1406" s="231"/>
      <c r="O1406" s="86"/>
      <c r="P1406" s="86"/>
      <c r="Q1406" s="86"/>
      <c r="R1406" s="86"/>
      <c r="S1406" s="86"/>
      <c r="T1406" s="87"/>
      <c r="U1406" s="40"/>
      <c r="V1406" s="40"/>
      <c r="W1406" s="40"/>
      <c r="X1406" s="40"/>
      <c r="Y1406" s="40"/>
      <c r="Z1406" s="40"/>
      <c r="AA1406" s="40"/>
      <c r="AB1406" s="40"/>
      <c r="AC1406" s="40"/>
      <c r="AD1406" s="40"/>
      <c r="AE1406" s="40"/>
      <c r="AT1406" s="19" t="s">
        <v>187</v>
      </c>
      <c r="AU1406" s="19" t="s">
        <v>81</v>
      </c>
    </row>
    <row r="1407" s="13" customFormat="1">
      <c r="A1407" s="13"/>
      <c r="B1407" s="232"/>
      <c r="C1407" s="233"/>
      <c r="D1407" s="234" t="s">
        <v>189</v>
      </c>
      <c r="E1407" s="235" t="s">
        <v>19</v>
      </c>
      <c r="F1407" s="236" t="s">
        <v>1945</v>
      </c>
      <c r="G1407" s="233"/>
      <c r="H1407" s="237">
        <v>2</v>
      </c>
      <c r="I1407" s="238"/>
      <c r="J1407" s="233"/>
      <c r="K1407" s="233"/>
      <c r="L1407" s="239"/>
      <c r="M1407" s="240"/>
      <c r="N1407" s="241"/>
      <c r="O1407" s="241"/>
      <c r="P1407" s="241"/>
      <c r="Q1407" s="241"/>
      <c r="R1407" s="241"/>
      <c r="S1407" s="241"/>
      <c r="T1407" s="242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3" t="s">
        <v>189</v>
      </c>
      <c r="AU1407" s="243" t="s">
        <v>81</v>
      </c>
      <c r="AV1407" s="13" t="s">
        <v>81</v>
      </c>
      <c r="AW1407" s="13" t="s">
        <v>33</v>
      </c>
      <c r="AX1407" s="13" t="s">
        <v>79</v>
      </c>
      <c r="AY1407" s="243" t="s">
        <v>178</v>
      </c>
    </row>
    <row r="1408" s="2" customFormat="1" ht="16.5" customHeight="1">
      <c r="A1408" s="40"/>
      <c r="B1408" s="41"/>
      <c r="C1408" s="265" t="s">
        <v>2388</v>
      </c>
      <c r="D1408" s="265" t="s">
        <v>430</v>
      </c>
      <c r="E1408" s="266" t="s">
        <v>2389</v>
      </c>
      <c r="F1408" s="267" t="s">
        <v>2390</v>
      </c>
      <c r="G1408" s="268" t="s">
        <v>183</v>
      </c>
      <c r="H1408" s="269">
        <v>15</v>
      </c>
      <c r="I1408" s="270"/>
      <c r="J1408" s="271">
        <f>ROUND(I1408*H1408,2)</f>
        <v>0</v>
      </c>
      <c r="K1408" s="267" t="s">
        <v>184</v>
      </c>
      <c r="L1408" s="272"/>
      <c r="M1408" s="273" t="s">
        <v>19</v>
      </c>
      <c r="N1408" s="274" t="s">
        <v>42</v>
      </c>
      <c r="O1408" s="86"/>
      <c r="P1408" s="223">
        <f>O1408*H1408</f>
        <v>0</v>
      </c>
      <c r="Q1408" s="223">
        <v>0.001</v>
      </c>
      <c r="R1408" s="223">
        <f>Q1408*H1408</f>
        <v>0.014999999999999999</v>
      </c>
      <c r="S1408" s="223">
        <v>0</v>
      </c>
      <c r="T1408" s="224">
        <f>S1408*H1408</f>
        <v>0</v>
      </c>
      <c r="U1408" s="40"/>
      <c r="V1408" s="40"/>
      <c r="W1408" s="40"/>
      <c r="X1408" s="40"/>
      <c r="Y1408" s="40"/>
      <c r="Z1408" s="40"/>
      <c r="AA1408" s="40"/>
      <c r="AB1408" s="40"/>
      <c r="AC1408" s="40"/>
      <c r="AD1408" s="40"/>
      <c r="AE1408" s="40"/>
      <c r="AR1408" s="225" t="s">
        <v>367</v>
      </c>
      <c r="AT1408" s="225" t="s">
        <v>430</v>
      </c>
      <c r="AU1408" s="225" t="s">
        <v>81</v>
      </c>
      <c r="AY1408" s="19" t="s">
        <v>178</v>
      </c>
      <c r="BE1408" s="226">
        <f>IF(N1408="základní",J1408,0)</f>
        <v>0</v>
      </c>
      <c r="BF1408" s="226">
        <f>IF(N1408="snížená",J1408,0)</f>
        <v>0</v>
      </c>
      <c r="BG1408" s="226">
        <f>IF(N1408="zákl. přenesená",J1408,0)</f>
        <v>0</v>
      </c>
      <c r="BH1408" s="226">
        <f>IF(N1408="sníž. přenesená",J1408,0)</f>
        <v>0</v>
      </c>
      <c r="BI1408" s="226">
        <f>IF(N1408="nulová",J1408,0)</f>
        <v>0</v>
      </c>
      <c r="BJ1408" s="19" t="s">
        <v>79</v>
      </c>
      <c r="BK1408" s="226">
        <f>ROUND(I1408*H1408,2)</f>
        <v>0</v>
      </c>
      <c r="BL1408" s="19" t="s">
        <v>272</v>
      </c>
      <c r="BM1408" s="225" t="s">
        <v>2391</v>
      </c>
    </row>
    <row r="1409" s="13" customFormat="1">
      <c r="A1409" s="13"/>
      <c r="B1409" s="232"/>
      <c r="C1409" s="233"/>
      <c r="D1409" s="234" t="s">
        <v>189</v>
      </c>
      <c r="E1409" s="235" t="s">
        <v>19</v>
      </c>
      <c r="F1409" s="236" t="s">
        <v>1930</v>
      </c>
      <c r="G1409" s="233"/>
      <c r="H1409" s="237">
        <v>15</v>
      </c>
      <c r="I1409" s="238"/>
      <c r="J1409" s="233"/>
      <c r="K1409" s="233"/>
      <c r="L1409" s="239"/>
      <c r="M1409" s="240"/>
      <c r="N1409" s="241"/>
      <c r="O1409" s="241"/>
      <c r="P1409" s="241"/>
      <c r="Q1409" s="241"/>
      <c r="R1409" s="241"/>
      <c r="S1409" s="241"/>
      <c r="T1409" s="242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3" t="s">
        <v>189</v>
      </c>
      <c r="AU1409" s="243" t="s">
        <v>81</v>
      </c>
      <c r="AV1409" s="13" t="s">
        <v>81</v>
      </c>
      <c r="AW1409" s="13" t="s">
        <v>33</v>
      </c>
      <c r="AX1409" s="13" t="s">
        <v>79</v>
      </c>
      <c r="AY1409" s="243" t="s">
        <v>178</v>
      </c>
    </row>
    <row r="1410" s="2" customFormat="1" ht="21.75" customHeight="1">
      <c r="A1410" s="40"/>
      <c r="B1410" s="41"/>
      <c r="C1410" s="214" t="s">
        <v>2392</v>
      </c>
      <c r="D1410" s="214" t="s">
        <v>180</v>
      </c>
      <c r="E1410" s="215" t="s">
        <v>2393</v>
      </c>
      <c r="F1410" s="216" t="s">
        <v>2394</v>
      </c>
      <c r="G1410" s="217" t="s">
        <v>532</v>
      </c>
      <c r="H1410" s="218">
        <v>12</v>
      </c>
      <c r="I1410" s="219"/>
      <c r="J1410" s="220">
        <f>ROUND(I1410*H1410,2)</f>
        <v>0</v>
      </c>
      <c r="K1410" s="216" t="s">
        <v>184</v>
      </c>
      <c r="L1410" s="46"/>
      <c r="M1410" s="221" t="s">
        <v>19</v>
      </c>
      <c r="N1410" s="222" t="s">
        <v>42</v>
      </c>
      <c r="O1410" s="86"/>
      <c r="P1410" s="223">
        <f>O1410*H1410</f>
        <v>0</v>
      </c>
      <c r="Q1410" s="223">
        <v>0</v>
      </c>
      <c r="R1410" s="223">
        <f>Q1410*H1410</f>
        <v>0</v>
      </c>
      <c r="S1410" s="223">
        <v>0</v>
      </c>
      <c r="T1410" s="224">
        <f>S1410*H1410</f>
        <v>0</v>
      </c>
      <c r="U1410" s="40"/>
      <c r="V1410" s="40"/>
      <c r="W1410" s="40"/>
      <c r="X1410" s="40"/>
      <c r="Y1410" s="40"/>
      <c r="Z1410" s="40"/>
      <c r="AA1410" s="40"/>
      <c r="AB1410" s="40"/>
      <c r="AC1410" s="40"/>
      <c r="AD1410" s="40"/>
      <c r="AE1410" s="40"/>
      <c r="AR1410" s="225" t="s">
        <v>272</v>
      </c>
      <c r="AT1410" s="225" t="s">
        <v>180</v>
      </c>
      <c r="AU1410" s="225" t="s">
        <v>81</v>
      </c>
      <c r="AY1410" s="19" t="s">
        <v>178</v>
      </c>
      <c r="BE1410" s="226">
        <f>IF(N1410="základní",J1410,0)</f>
        <v>0</v>
      </c>
      <c r="BF1410" s="226">
        <f>IF(N1410="snížená",J1410,0)</f>
        <v>0</v>
      </c>
      <c r="BG1410" s="226">
        <f>IF(N1410="zákl. přenesená",J1410,0)</f>
        <v>0</v>
      </c>
      <c r="BH1410" s="226">
        <f>IF(N1410="sníž. přenesená",J1410,0)</f>
        <v>0</v>
      </c>
      <c r="BI1410" s="226">
        <f>IF(N1410="nulová",J1410,0)</f>
        <v>0</v>
      </c>
      <c r="BJ1410" s="19" t="s">
        <v>79</v>
      </c>
      <c r="BK1410" s="226">
        <f>ROUND(I1410*H1410,2)</f>
        <v>0</v>
      </c>
      <c r="BL1410" s="19" t="s">
        <v>272</v>
      </c>
      <c r="BM1410" s="225" t="s">
        <v>2395</v>
      </c>
    </row>
    <row r="1411" s="2" customFormat="1">
      <c r="A1411" s="40"/>
      <c r="B1411" s="41"/>
      <c r="C1411" s="42"/>
      <c r="D1411" s="227" t="s">
        <v>187</v>
      </c>
      <c r="E1411" s="42"/>
      <c r="F1411" s="228" t="s">
        <v>2396</v>
      </c>
      <c r="G1411" s="42"/>
      <c r="H1411" s="42"/>
      <c r="I1411" s="229"/>
      <c r="J1411" s="42"/>
      <c r="K1411" s="42"/>
      <c r="L1411" s="46"/>
      <c r="M1411" s="230"/>
      <c r="N1411" s="231"/>
      <c r="O1411" s="86"/>
      <c r="P1411" s="86"/>
      <c r="Q1411" s="86"/>
      <c r="R1411" s="86"/>
      <c r="S1411" s="86"/>
      <c r="T1411" s="87"/>
      <c r="U1411" s="40"/>
      <c r="V1411" s="40"/>
      <c r="W1411" s="40"/>
      <c r="X1411" s="40"/>
      <c r="Y1411" s="40"/>
      <c r="Z1411" s="40"/>
      <c r="AA1411" s="40"/>
      <c r="AB1411" s="40"/>
      <c r="AC1411" s="40"/>
      <c r="AD1411" s="40"/>
      <c r="AE1411" s="40"/>
      <c r="AT1411" s="19" t="s">
        <v>187</v>
      </c>
      <c r="AU1411" s="19" t="s">
        <v>81</v>
      </c>
    </row>
    <row r="1412" s="13" customFormat="1">
      <c r="A1412" s="13"/>
      <c r="B1412" s="232"/>
      <c r="C1412" s="233"/>
      <c r="D1412" s="234" t="s">
        <v>189</v>
      </c>
      <c r="E1412" s="235" t="s">
        <v>19</v>
      </c>
      <c r="F1412" s="236" t="s">
        <v>2397</v>
      </c>
      <c r="G1412" s="233"/>
      <c r="H1412" s="237">
        <v>12</v>
      </c>
      <c r="I1412" s="238"/>
      <c r="J1412" s="233"/>
      <c r="K1412" s="233"/>
      <c r="L1412" s="239"/>
      <c r="M1412" s="240"/>
      <c r="N1412" s="241"/>
      <c r="O1412" s="241"/>
      <c r="P1412" s="241"/>
      <c r="Q1412" s="241"/>
      <c r="R1412" s="241"/>
      <c r="S1412" s="241"/>
      <c r="T1412" s="242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3" t="s">
        <v>189</v>
      </c>
      <c r="AU1412" s="243" t="s">
        <v>81</v>
      </c>
      <c r="AV1412" s="13" t="s">
        <v>81</v>
      </c>
      <c r="AW1412" s="13" t="s">
        <v>33</v>
      </c>
      <c r="AX1412" s="13" t="s">
        <v>79</v>
      </c>
      <c r="AY1412" s="243" t="s">
        <v>178</v>
      </c>
    </row>
    <row r="1413" s="2" customFormat="1" ht="21.75" customHeight="1">
      <c r="A1413" s="40"/>
      <c r="B1413" s="41"/>
      <c r="C1413" s="265" t="s">
        <v>2398</v>
      </c>
      <c r="D1413" s="265" t="s">
        <v>430</v>
      </c>
      <c r="E1413" s="266" t="s">
        <v>2399</v>
      </c>
      <c r="F1413" s="267" t="s">
        <v>2400</v>
      </c>
      <c r="G1413" s="268" t="s">
        <v>532</v>
      </c>
      <c r="H1413" s="269">
        <v>4</v>
      </c>
      <c r="I1413" s="270"/>
      <c r="J1413" s="271">
        <f>ROUND(I1413*H1413,2)</f>
        <v>0</v>
      </c>
      <c r="K1413" s="267" t="s">
        <v>184</v>
      </c>
      <c r="L1413" s="272"/>
      <c r="M1413" s="273" t="s">
        <v>19</v>
      </c>
      <c r="N1413" s="274" t="s">
        <v>42</v>
      </c>
      <c r="O1413" s="86"/>
      <c r="P1413" s="223">
        <f>O1413*H1413</f>
        <v>0</v>
      </c>
      <c r="Q1413" s="223">
        <v>0.001</v>
      </c>
      <c r="R1413" s="223">
        <f>Q1413*H1413</f>
        <v>0.0040000000000000001</v>
      </c>
      <c r="S1413" s="223">
        <v>0</v>
      </c>
      <c r="T1413" s="224">
        <f>S1413*H1413</f>
        <v>0</v>
      </c>
      <c r="U1413" s="40"/>
      <c r="V1413" s="40"/>
      <c r="W1413" s="40"/>
      <c r="X1413" s="40"/>
      <c r="Y1413" s="40"/>
      <c r="Z1413" s="40"/>
      <c r="AA1413" s="40"/>
      <c r="AB1413" s="40"/>
      <c r="AC1413" s="40"/>
      <c r="AD1413" s="40"/>
      <c r="AE1413" s="40"/>
      <c r="AR1413" s="225" t="s">
        <v>367</v>
      </c>
      <c r="AT1413" s="225" t="s">
        <v>430</v>
      </c>
      <c r="AU1413" s="225" t="s">
        <v>81</v>
      </c>
      <c r="AY1413" s="19" t="s">
        <v>178</v>
      </c>
      <c r="BE1413" s="226">
        <f>IF(N1413="základní",J1413,0)</f>
        <v>0</v>
      </c>
      <c r="BF1413" s="226">
        <f>IF(N1413="snížená",J1413,0)</f>
        <v>0</v>
      </c>
      <c r="BG1413" s="226">
        <f>IF(N1413="zákl. přenesená",J1413,0)</f>
        <v>0</v>
      </c>
      <c r="BH1413" s="226">
        <f>IF(N1413="sníž. přenesená",J1413,0)</f>
        <v>0</v>
      </c>
      <c r="BI1413" s="226">
        <f>IF(N1413="nulová",J1413,0)</f>
        <v>0</v>
      </c>
      <c r="BJ1413" s="19" t="s">
        <v>79</v>
      </c>
      <c r="BK1413" s="226">
        <f>ROUND(I1413*H1413,2)</f>
        <v>0</v>
      </c>
      <c r="BL1413" s="19" t="s">
        <v>272</v>
      </c>
      <c r="BM1413" s="225" t="s">
        <v>2401</v>
      </c>
    </row>
    <row r="1414" s="13" customFormat="1">
      <c r="A1414" s="13"/>
      <c r="B1414" s="232"/>
      <c r="C1414" s="233"/>
      <c r="D1414" s="234" t="s">
        <v>189</v>
      </c>
      <c r="E1414" s="235" t="s">
        <v>19</v>
      </c>
      <c r="F1414" s="236" t="s">
        <v>1918</v>
      </c>
      <c r="G1414" s="233"/>
      <c r="H1414" s="237">
        <v>2</v>
      </c>
      <c r="I1414" s="238"/>
      <c r="J1414" s="233"/>
      <c r="K1414" s="233"/>
      <c r="L1414" s="239"/>
      <c r="M1414" s="240"/>
      <c r="N1414" s="241"/>
      <c r="O1414" s="241"/>
      <c r="P1414" s="241"/>
      <c r="Q1414" s="241"/>
      <c r="R1414" s="241"/>
      <c r="S1414" s="241"/>
      <c r="T1414" s="242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3" t="s">
        <v>189</v>
      </c>
      <c r="AU1414" s="243" t="s">
        <v>81</v>
      </c>
      <c r="AV1414" s="13" t="s">
        <v>81</v>
      </c>
      <c r="AW1414" s="13" t="s">
        <v>33</v>
      </c>
      <c r="AX1414" s="13" t="s">
        <v>71</v>
      </c>
      <c r="AY1414" s="243" t="s">
        <v>178</v>
      </c>
    </row>
    <row r="1415" s="13" customFormat="1">
      <c r="A1415" s="13"/>
      <c r="B1415" s="232"/>
      <c r="C1415" s="233"/>
      <c r="D1415" s="234" t="s">
        <v>189</v>
      </c>
      <c r="E1415" s="235" t="s">
        <v>19</v>
      </c>
      <c r="F1415" s="236" t="s">
        <v>1923</v>
      </c>
      <c r="G1415" s="233"/>
      <c r="H1415" s="237">
        <v>2</v>
      </c>
      <c r="I1415" s="238"/>
      <c r="J1415" s="233"/>
      <c r="K1415" s="233"/>
      <c r="L1415" s="239"/>
      <c r="M1415" s="240"/>
      <c r="N1415" s="241"/>
      <c r="O1415" s="241"/>
      <c r="P1415" s="241"/>
      <c r="Q1415" s="241"/>
      <c r="R1415" s="241"/>
      <c r="S1415" s="241"/>
      <c r="T1415" s="242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3" t="s">
        <v>189</v>
      </c>
      <c r="AU1415" s="243" t="s">
        <v>81</v>
      </c>
      <c r="AV1415" s="13" t="s">
        <v>81</v>
      </c>
      <c r="AW1415" s="13" t="s">
        <v>33</v>
      </c>
      <c r="AX1415" s="13" t="s">
        <v>71</v>
      </c>
      <c r="AY1415" s="243" t="s">
        <v>178</v>
      </c>
    </row>
    <row r="1416" s="14" customFormat="1">
      <c r="A1416" s="14"/>
      <c r="B1416" s="244"/>
      <c r="C1416" s="245"/>
      <c r="D1416" s="234" t="s">
        <v>189</v>
      </c>
      <c r="E1416" s="246" t="s">
        <v>19</v>
      </c>
      <c r="F1416" s="247" t="s">
        <v>214</v>
      </c>
      <c r="G1416" s="245"/>
      <c r="H1416" s="248">
        <v>4</v>
      </c>
      <c r="I1416" s="249"/>
      <c r="J1416" s="245"/>
      <c r="K1416" s="245"/>
      <c r="L1416" s="250"/>
      <c r="M1416" s="251"/>
      <c r="N1416" s="252"/>
      <c r="O1416" s="252"/>
      <c r="P1416" s="252"/>
      <c r="Q1416" s="252"/>
      <c r="R1416" s="252"/>
      <c r="S1416" s="252"/>
      <c r="T1416" s="253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4" t="s">
        <v>189</v>
      </c>
      <c r="AU1416" s="254" t="s">
        <v>81</v>
      </c>
      <c r="AV1416" s="14" t="s">
        <v>185</v>
      </c>
      <c r="AW1416" s="14" t="s">
        <v>33</v>
      </c>
      <c r="AX1416" s="14" t="s">
        <v>79</v>
      </c>
      <c r="AY1416" s="254" t="s">
        <v>178</v>
      </c>
    </row>
    <row r="1417" s="2" customFormat="1" ht="21.75" customHeight="1">
      <c r="A1417" s="40"/>
      <c r="B1417" s="41"/>
      <c r="C1417" s="265" t="s">
        <v>2402</v>
      </c>
      <c r="D1417" s="265" t="s">
        <v>430</v>
      </c>
      <c r="E1417" s="266" t="s">
        <v>2403</v>
      </c>
      <c r="F1417" s="267" t="s">
        <v>2404</v>
      </c>
      <c r="G1417" s="268" t="s">
        <v>532</v>
      </c>
      <c r="H1417" s="269">
        <v>8</v>
      </c>
      <c r="I1417" s="270"/>
      <c r="J1417" s="271">
        <f>ROUND(I1417*H1417,2)</f>
        <v>0</v>
      </c>
      <c r="K1417" s="267" t="s">
        <v>184</v>
      </c>
      <c r="L1417" s="272"/>
      <c r="M1417" s="273" t="s">
        <v>19</v>
      </c>
      <c r="N1417" s="274" t="s">
        <v>42</v>
      </c>
      <c r="O1417" s="86"/>
      <c r="P1417" s="223">
        <f>O1417*H1417</f>
        <v>0</v>
      </c>
      <c r="Q1417" s="223">
        <v>0.001</v>
      </c>
      <c r="R1417" s="223">
        <f>Q1417*H1417</f>
        <v>0.0080000000000000002</v>
      </c>
      <c r="S1417" s="223">
        <v>0</v>
      </c>
      <c r="T1417" s="224">
        <f>S1417*H1417</f>
        <v>0</v>
      </c>
      <c r="U1417" s="40"/>
      <c r="V1417" s="40"/>
      <c r="W1417" s="40"/>
      <c r="X1417" s="40"/>
      <c r="Y1417" s="40"/>
      <c r="Z1417" s="40"/>
      <c r="AA1417" s="40"/>
      <c r="AB1417" s="40"/>
      <c r="AC1417" s="40"/>
      <c r="AD1417" s="40"/>
      <c r="AE1417" s="40"/>
      <c r="AR1417" s="225" t="s">
        <v>367</v>
      </c>
      <c r="AT1417" s="225" t="s">
        <v>430</v>
      </c>
      <c r="AU1417" s="225" t="s">
        <v>81</v>
      </c>
      <c r="AY1417" s="19" t="s">
        <v>178</v>
      </c>
      <c r="BE1417" s="226">
        <f>IF(N1417="základní",J1417,0)</f>
        <v>0</v>
      </c>
      <c r="BF1417" s="226">
        <f>IF(N1417="snížená",J1417,0)</f>
        <v>0</v>
      </c>
      <c r="BG1417" s="226">
        <f>IF(N1417="zákl. přenesená",J1417,0)</f>
        <v>0</v>
      </c>
      <c r="BH1417" s="226">
        <f>IF(N1417="sníž. přenesená",J1417,0)</f>
        <v>0</v>
      </c>
      <c r="BI1417" s="226">
        <f>IF(N1417="nulová",J1417,0)</f>
        <v>0</v>
      </c>
      <c r="BJ1417" s="19" t="s">
        <v>79</v>
      </c>
      <c r="BK1417" s="226">
        <f>ROUND(I1417*H1417,2)</f>
        <v>0</v>
      </c>
      <c r="BL1417" s="19" t="s">
        <v>272</v>
      </c>
      <c r="BM1417" s="225" t="s">
        <v>2405</v>
      </c>
    </row>
    <row r="1418" s="13" customFormat="1">
      <c r="A1418" s="13"/>
      <c r="B1418" s="232"/>
      <c r="C1418" s="233"/>
      <c r="D1418" s="234" t="s">
        <v>189</v>
      </c>
      <c r="E1418" s="235" t="s">
        <v>19</v>
      </c>
      <c r="F1418" s="236" t="s">
        <v>2372</v>
      </c>
      <c r="G1418" s="233"/>
      <c r="H1418" s="237">
        <v>8</v>
      </c>
      <c r="I1418" s="238"/>
      <c r="J1418" s="233"/>
      <c r="K1418" s="233"/>
      <c r="L1418" s="239"/>
      <c r="M1418" s="240"/>
      <c r="N1418" s="241"/>
      <c r="O1418" s="241"/>
      <c r="P1418" s="241"/>
      <c r="Q1418" s="241"/>
      <c r="R1418" s="241"/>
      <c r="S1418" s="241"/>
      <c r="T1418" s="242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3" t="s">
        <v>189</v>
      </c>
      <c r="AU1418" s="243" t="s">
        <v>81</v>
      </c>
      <c r="AV1418" s="13" t="s">
        <v>81</v>
      </c>
      <c r="AW1418" s="13" t="s">
        <v>33</v>
      </c>
      <c r="AX1418" s="13" t="s">
        <v>79</v>
      </c>
      <c r="AY1418" s="243" t="s">
        <v>178</v>
      </c>
    </row>
    <row r="1419" s="2" customFormat="1" ht="21.75" customHeight="1">
      <c r="A1419" s="40"/>
      <c r="B1419" s="41"/>
      <c r="C1419" s="214" t="s">
        <v>2406</v>
      </c>
      <c r="D1419" s="214" t="s">
        <v>180</v>
      </c>
      <c r="E1419" s="215" t="s">
        <v>2407</v>
      </c>
      <c r="F1419" s="216" t="s">
        <v>2408</v>
      </c>
      <c r="G1419" s="217" t="s">
        <v>532</v>
      </c>
      <c r="H1419" s="218">
        <v>2</v>
      </c>
      <c r="I1419" s="219"/>
      <c r="J1419" s="220">
        <f>ROUND(I1419*H1419,2)</f>
        <v>0</v>
      </c>
      <c r="K1419" s="216" t="s">
        <v>184</v>
      </c>
      <c r="L1419" s="46"/>
      <c r="M1419" s="221" t="s">
        <v>19</v>
      </c>
      <c r="N1419" s="222" t="s">
        <v>42</v>
      </c>
      <c r="O1419" s="86"/>
      <c r="P1419" s="223">
        <f>O1419*H1419</f>
        <v>0</v>
      </c>
      <c r="Q1419" s="223">
        <v>0</v>
      </c>
      <c r="R1419" s="223">
        <f>Q1419*H1419</f>
        <v>0</v>
      </c>
      <c r="S1419" s="223">
        <v>0</v>
      </c>
      <c r="T1419" s="224">
        <f>S1419*H1419</f>
        <v>0</v>
      </c>
      <c r="U1419" s="40"/>
      <c r="V1419" s="40"/>
      <c r="W1419" s="40"/>
      <c r="X1419" s="40"/>
      <c r="Y1419" s="40"/>
      <c r="Z1419" s="40"/>
      <c r="AA1419" s="40"/>
      <c r="AB1419" s="40"/>
      <c r="AC1419" s="40"/>
      <c r="AD1419" s="40"/>
      <c r="AE1419" s="40"/>
      <c r="AR1419" s="225" t="s">
        <v>272</v>
      </c>
      <c r="AT1419" s="225" t="s">
        <v>180</v>
      </c>
      <c r="AU1419" s="225" t="s">
        <v>81</v>
      </c>
      <c r="AY1419" s="19" t="s">
        <v>178</v>
      </c>
      <c r="BE1419" s="226">
        <f>IF(N1419="základní",J1419,0)</f>
        <v>0</v>
      </c>
      <c r="BF1419" s="226">
        <f>IF(N1419="snížená",J1419,0)</f>
        <v>0</v>
      </c>
      <c r="BG1419" s="226">
        <f>IF(N1419="zákl. přenesená",J1419,0)</f>
        <v>0</v>
      </c>
      <c r="BH1419" s="226">
        <f>IF(N1419="sníž. přenesená",J1419,0)</f>
        <v>0</v>
      </c>
      <c r="BI1419" s="226">
        <f>IF(N1419="nulová",J1419,0)</f>
        <v>0</v>
      </c>
      <c r="BJ1419" s="19" t="s">
        <v>79</v>
      </c>
      <c r="BK1419" s="226">
        <f>ROUND(I1419*H1419,2)</f>
        <v>0</v>
      </c>
      <c r="BL1419" s="19" t="s">
        <v>272</v>
      </c>
      <c r="BM1419" s="225" t="s">
        <v>2409</v>
      </c>
    </row>
    <row r="1420" s="2" customFormat="1">
      <c r="A1420" s="40"/>
      <c r="B1420" s="41"/>
      <c r="C1420" s="42"/>
      <c r="D1420" s="227" t="s">
        <v>187</v>
      </c>
      <c r="E1420" s="42"/>
      <c r="F1420" s="228" t="s">
        <v>2410</v>
      </c>
      <c r="G1420" s="42"/>
      <c r="H1420" s="42"/>
      <c r="I1420" s="229"/>
      <c r="J1420" s="42"/>
      <c r="K1420" s="42"/>
      <c r="L1420" s="46"/>
      <c r="M1420" s="230"/>
      <c r="N1420" s="231"/>
      <c r="O1420" s="86"/>
      <c r="P1420" s="86"/>
      <c r="Q1420" s="86"/>
      <c r="R1420" s="86"/>
      <c r="S1420" s="86"/>
      <c r="T1420" s="87"/>
      <c r="U1420" s="40"/>
      <c r="V1420" s="40"/>
      <c r="W1420" s="40"/>
      <c r="X1420" s="40"/>
      <c r="Y1420" s="40"/>
      <c r="Z1420" s="40"/>
      <c r="AA1420" s="40"/>
      <c r="AB1420" s="40"/>
      <c r="AC1420" s="40"/>
      <c r="AD1420" s="40"/>
      <c r="AE1420" s="40"/>
      <c r="AT1420" s="19" t="s">
        <v>187</v>
      </c>
      <c r="AU1420" s="19" t="s">
        <v>81</v>
      </c>
    </row>
    <row r="1421" s="13" customFormat="1">
      <c r="A1421" s="13"/>
      <c r="B1421" s="232"/>
      <c r="C1421" s="233"/>
      <c r="D1421" s="234" t="s">
        <v>189</v>
      </c>
      <c r="E1421" s="235" t="s">
        <v>19</v>
      </c>
      <c r="F1421" s="236" t="s">
        <v>2411</v>
      </c>
      <c r="G1421" s="233"/>
      <c r="H1421" s="237">
        <v>2</v>
      </c>
      <c r="I1421" s="238"/>
      <c r="J1421" s="233"/>
      <c r="K1421" s="233"/>
      <c r="L1421" s="239"/>
      <c r="M1421" s="240"/>
      <c r="N1421" s="241"/>
      <c r="O1421" s="241"/>
      <c r="P1421" s="241"/>
      <c r="Q1421" s="241"/>
      <c r="R1421" s="241"/>
      <c r="S1421" s="241"/>
      <c r="T1421" s="242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3" t="s">
        <v>189</v>
      </c>
      <c r="AU1421" s="243" t="s">
        <v>81</v>
      </c>
      <c r="AV1421" s="13" t="s">
        <v>81</v>
      </c>
      <c r="AW1421" s="13" t="s">
        <v>33</v>
      </c>
      <c r="AX1421" s="13" t="s">
        <v>79</v>
      </c>
      <c r="AY1421" s="243" t="s">
        <v>178</v>
      </c>
    </row>
    <row r="1422" s="2" customFormat="1" ht="21.75" customHeight="1">
      <c r="A1422" s="40"/>
      <c r="B1422" s="41"/>
      <c r="C1422" s="265" t="s">
        <v>2412</v>
      </c>
      <c r="D1422" s="265" t="s">
        <v>430</v>
      </c>
      <c r="E1422" s="266" t="s">
        <v>2413</v>
      </c>
      <c r="F1422" s="267" t="s">
        <v>2414</v>
      </c>
      <c r="G1422" s="268" t="s">
        <v>532</v>
      </c>
      <c r="H1422" s="269">
        <v>2</v>
      </c>
      <c r="I1422" s="270"/>
      <c r="J1422" s="271">
        <f>ROUND(I1422*H1422,2)</f>
        <v>0</v>
      </c>
      <c r="K1422" s="267" t="s">
        <v>184</v>
      </c>
      <c r="L1422" s="272"/>
      <c r="M1422" s="273" t="s">
        <v>19</v>
      </c>
      <c r="N1422" s="274" t="s">
        <v>42</v>
      </c>
      <c r="O1422" s="86"/>
      <c r="P1422" s="223">
        <f>O1422*H1422</f>
        <v>0</v>
      </c>
      <c r="Q1422" s="223">
        <v>0.001</v>
      </c>
      <c r="R1422" s="223">
        <f>Q1422*H1422</f>
        <v>0.002</v>
      </c>
      <c r="S1422" s="223">
        <v>0</v>
      </c>
      <c r="T1422" s="224">
        <f>S1422*H1422</f>
        <v>0</v>
      </c>
      <c r="U1422" s="40"/>
      <c r="V1422" s="40"/>
      <c r="W1422" s="40"/>
      <c r="X1422" s="40"/>
      <c r="Y1422" s="40"/>
      <c r="Z1422" s="40"/>
      <c r="AA1422" s="40"/>
      <c r="AB1422" s="40"/>
      <c r="AC1422" s="40"/>
      <c r="AD1422" s="40"/>
      <c r="AE1422" s="40"/>
      <c r="AR1422" s="225" t="s">
        <v>367</v>
      </c>
      <c r="AT1422" s="225" t="s">
        <v>430</v>
      </c>
      <c r="AU1422" s="225" t="s">
        <v>81</v>
      </c>
      <c r="AY1422" s="19" t="s">
        <v>178</v>
      </c>
      <c r="BE1422" s="226">
        <f>IF(N1422="základní",J1422,0)</f>
        <v>0</v>
      </c>
      <c r="BF1422" s="226">
        <f>IF(N1422="snížená",J1422,0)</f>
        <v>0</v>
      </c>
      <c r="BG1422" s="226">
        <f>IF(N1422="zákl. přenesená",J1422,0)</f>
        <v>0</v>
      </c>
      <c r="BH1422" s="226">
        <f>IF(N1422="sníž. přenesená",J1422,0)</f>
        <v>0</v>
      </c>
      <c r="BI1422" s="226">
        <f>IF(N1422="nulová",J1422,0)</f>
        <v>0</v>
      </c>
      <c r="BJ1422" s="19" t="s">
        <v>79</v>
      </c>
      <c r="BK1422" s="226">
        <f>ROUND(I1422*H1422,2)</f>
        <v>0</v>
      </c>
      <c r="BL1422" s="19" t="s">
        <v>272</v>
      </c>
      <c r="BM1422" s="225" t="s">
        <v>2415</v>
      </c>
    </row>
    <row r="1423" s="13" customFormat="1">
      <c r="A1423" s="13"/>
      <c r="B1423" s="232"/>
      <c r="C1423" s="233"/>
      <c r="D1423" s="234" t="s">
        <v>189</v>
      </c>
      <c r="E1423" s="235" t="s">
        <v>19</v>
      </c>
      <c r="F1423" s="236" t="s">
        <v>1945</v>
      </c>
      <c r="G1423" s="233"/>
      <c r="H1423" s="237">
        <v>2</v>
      </c>
      <c r="I1423" s="238"/>
      <c r="J1423" s="233"/>
      <c r="K1423" s="233"/>
      <c r="L1423" s="239"/>
      <c r="M1423" s="240"/>
      <c r="N1423" s="241"/>
      <c r="O1423" s="241"/>
      <c r="P1423" s="241"/>
      <c r="Q1423" s="241"/>
      <c r="R1423" s="241"/>
      <c r="S1423" s="241"/>
      <c r="T1423" s="242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43" t="s">
        <v>189</v>
      </c>
      <c r="AU1423" s="243" t="s">
        <v>81</v>
      </c>
      <c r="AV1423" s="13" t="s">
        <v>81</v>
      </c>
      <c r="AW1423" s="13" t="s">
        <v>33</v>
      </c>
      <c r="AX1423" s="13" t="s">
        <v>79</v>
      </c>
      <c r="AY1423" s="243" t="s">
        <v>178</v>
      </c>
    </row>
    <row r="1424" s="2" customFormat="1" ht="24.15" customHeight="1">
      <c r="A1424" s="40"/>
      <c r="B1424" s="41"/>
      <c r="C1424" s="214" t="s">
        <v>2416</v>
      </c>
      <c r="D1424" s="214" t="s">
        <v>180</v>
      </c>
      <c r="E1424" s="215" t="s">
        <v>2417</v>
      </c>
      <c r="F1424" s="216" t="s">
        <v>2418</v>
      </c>
      <c r="G1424" s="217" t="s">
        <v>1333</v>
      </c>
      <c r="H1424" s="275"/>
      <c r="I1424" s="219"/>
      <c r="J1424" s="220">
        <f>ROUND(I1424*H1424,2)</f>
        <v>0</v>
      </c>
      <c r="K1424" s="216" t="s">
        <v>184</v>
      </c>
      <c r="L1424" s="46"/>
      <c r="M1424" s="221" t="s">
        <v>19</v>
      </c>
      <c r="N1424" s="222" t="s">
        <v>42</v>
      </c>
      <c r="O1424" s="86"/>
      <c r="P1424" s="223">
        <f>O1424*H1424</f>
        <v>0</v>
      </c>
      <c r="Q1424" s="223">
        <v>0</v>
      </c>
      <c r="R1424" s="223">
        <f>Q1424*H1424</f>
        <v>0</v>
      </c>
      <c r="S1424" s="223">
        <v>0</v>
      </c>
      <c r="T1424" s="224">
        <f>S1424*H1424</f>
        <v>0</v>
      </c>
      <c r="U1424" s="40"/>
      <c r="V1424" s="40"/>
      <c r="W1424" s="40"/>
      <c r="X1424" s="40"/>
      <c r="Y1424" s="40"/>
      <c r="Z1424" s="40"/>
      <c r="AA1424" s="40"/>
      <c r="AB1424" s="40"/>
      <c r="AC1424" s="40"/>
      <c r="AD1424" s="40"/>
      <c r="AE1424" s="40"/>
      <c r="AR1424" s="225" t="s">
        <v>272</v>
      </c>
      <c r="AT1424" s="225" t="s">
        <v>180</v>
      </c>
      <c r="AU1424" s="225" t="s">
        <v>81</v>
      </c>
      <c r="AY1424" s="19" t="s">
        <v>178</v>
      </c>
      <c r="BE1424" s="226">
        <f>IF(N1424="základní",J1424,0)</f>
        <v>0</v>
      </c>
      <c r="BF1424" s="226">
        <f>IF(N1424="snížená",J1424,0)</f>
        <v>0</v>
      </c>
      <c r="BG1424" s="226">
        <f>IF(N1424="zákl. přenesená",J1424,0)</f>
        <v>0</v>
      </c>
      <c r="BH1424" s="226">
        <f>IF(N1424="sníž. přenesená",J1424,0)</f>
        <v>0</v>
      </c>
      <c r="BI1424" s="226">
        <f>IF(N1424="nulová",J1424,0)</f>
        <v>0</v>
      </c>
      <c r="BJ1424" s="19" t="s">
        <v>79</v>
      </c>
      <c r="BK1424" s="226">
        <f>ROUND(I1424*H1424,2)</f>
        <v>0</v>
      </c>
      <c r="BL1424" s="19" t="s">
        <v>272</v>
      </c>
      <c r="BM1424" s="225" t="s">
        <v>2419</v>
      </c>
    </row>
    <row r="1425" s="2" customFormat="1">
      <c r="A1425" s="40"/>
      <c r="B1425" s="41"/>
      <c r="C1425" s="42"/>
      <c r="D1425" s="227" t="s">
        <v>187</v>
      </c>
      <c r="E1425" s="42"/>
      <c r="F1425" s="228" t="s">
        <v>2420</v>
      </c>
      <c r="G1425" s="42"/>
      <c r="H1425" s="42"/>
      <c r="I1425" s="229"/>
      <c r="J1425" s="42"/>
      <c r="K1425" s="42"/>
      <c r="L1425" s="46"/>
      <c r="M1425" s="276"/>
      <c r="N1425" s="277"/>
      <c r="O1425" s="278"/>
      <c r="P1425" s="278"/>
      <c r="Q1425" s="278"/>
      <c r="R1425" s="278"/>
      <c r="S1425" s="278"/>
      <c r="T1425" s="279"/>
      <c r="U1425" s="40"/>
      <c r="V1425" s="40"/>
      <c r="W1425" s="40"/>
      <c r="X1425" s="40"/>
      <c r="Y1425" s="40"/>
      <c r="Z1425" s="40"/>
      <c r="AA1425" s="40"/>
      <c r="AB1425" s="40"/>
      <c r="AC1425" s="40"/>
      <c r="AD1425" s="40"/>
      <c r="AE1425" s="40"/>
      <c r="AT1425" s="19" t="s">
        <v>187</v>
      </c>
      <c r="AU1425" s="19" t="s">
        <v>81</v>
      </c>
    </row>
    <row r="1426" s="2" customFormat="1" ht="6.96" customHeight="1">
      <c r="A1426" s="40"/>
      <c r="B1426" s="61"/>
      <c r="C1426" s="62"/>
      <c r="D1426" s="62"/>
      <c r="E1426" s="62"/>
      <c r="F1426" s="62"/>
      <c r="G1426" s="62"/>
      <c r="H1426" s="62"/>
      <c r="I1426" s="62"/>
      <c r="J1426" s="62"/>
      <c r="K1426" s="62"/>
      <c r="L1426" s="46"/>
      <c r="M1426" s="40"/>
      <c r="O1426" s="40"/>
      <c r="P1426" s="40"/>
      <c r="Q1426" s="40"/>
      <c r="R1426" s="40"/>
      <c r="S1426" s="40"/>
      <c r="T1426" s="40"/>
      <c r="U1426" s="40"/>
      <c r="V1426" s="40"/>
      <c r="W1426" s="40"/>
      <c r="X1426" s="40"/>
      <c r="Y1426" s="40"/>
      <c r="Z1426" s="40"/>
      <c r="AA1426" s="40"/>
      <c r="AB1426" s="40"/>
      <c r="AC1426" s="40"/>
      <c r="AD1426" s="40"/>
      <c r="AE1426" s="40"/>
    </row>
  </sheetData>
  <sheetProtection sheet="1" autoFilter="0" formatColumns="0" formatRows="0" objects="1" scenarios="1" spinCount="100000" saltValue="qcSrmiVg2X9giFQ9rcMdpialn0XABhBPgrUbnGNSj8IYr+Y708MizRpb3EhF24irgCeTp65kVozz8Sp+WCIUPw==" hashValue="D1oUbEAU0+FwSy/okOTDqJjfj9N6/z02+SSkBeqgslSYpPfwloFT9RTRSmDhjqjsrhQ5hCtOprnYx07Z6FRiXw==" algorithmName="SHA-512" password="C75F"/>
  <autoFilter ref="C103:K1425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hyperlinks>
    <hyperlink ref="F108" r:id="rId1" display="https://podminky.urs.cz/item/CS_URS_2024_01/121151123"/>
    <hyperlink ref="F111" r:id="rId2" display="https://podminky.urs.cz/item/CS_URS_2024_01/122151106"/>
    <hyperlink ref="F114" r:id="rId3" display="https://podminky.urs.cz/item/CS_URS_2024_01/131151100"/>
    <hyperlink ref="F117" r:id="rId4" display="https://podminky.urs.cz/item/CS_URS_2024_01/132151103"/>
    <hyperlink ref="F127" r:id="rId5" display="https://podminky.urs.cz/item/CS_URS_2024_01/132151251"/>
    <hyperlink ref="F132" r:id="rId6" display="https://podminky.urs.cz/item/CS_URS_2024_01/162351103"/>
    <hyperlink ref="F138" r:id="rId7" display="https://podminky.urs.cz/item/CS_URS_2024_01/162351103"/>
    <hyperlink ref="F140" r:id="rId8" display="https://podminky.urs.cz/item/CS_URS_2024_01/162651111"/>
    <hyperlink ref="F143" r:id="rId9" display="https://podminky.urs.cz/item/CS_URS_2024_01/167151111"/>
    <hyperlink ref="F149" r:id="rId10" display="https://podminky.urs.cz/item/CS_URS_2024_01/167151111"/>
    <hyperlink ref="F152" r:id="rId11" display="https://podminky.urs.cz/item/CS_URS_2024_01/171201221"/>
    <hyperlink ref="F155" r:id="rId12" display="https://podminky.urs.cz/item/CS_URS_2024_01/171251201"/>
    <hyperlink ref="F158" r:id="rId13" display="https://podminky.urs.cz/item/CS_URS_2024_01/171251201"/>
    <hyperlink ref="F160" r:id="rId14" display="https://podminky.urs.cz/item/CS_URS_2024_01/174151101"/>
    <hyperlink ref="F166" r:id="rId15" display="https://podminky.urs.cz/item/CS_URS_2024_01/181951112"/>
    <hyperlink ref="F170" r:id="rId16" display="https://podminky.urs.cz/item/CS_URS_2024_01/212750101"/>
    <hyperlink ref="F173" r:id="rId17" display="https://podminky.urs.cz/item/CS_URS_2024_01/218111113"/>
    <hyperlink ref="F176" r:id="rId18" display="https://podminky.urs.cz/item/CS_URS_2024_01/218111123"/>
    <hyperlink ref="F179" r:id="rId19" display="https://podminky.urs.cz/item/CS_URS_2024_01/271922211"/>
    <hyperlink ref="F182" r:id="rId20" display="https://podminky.urs.cz/item/CS_URS_2024_01/271922211"/>
    <hyperlink ref="F185" r:id="rId21" display="https://podminky.urs.cz/item/CS_URS_2024_01/271922211"/>
    <hyperlink ref="F191" r:id="rId22" display="https://podminky.urs.cz/item/CS_URS_2024_01/273321511"/>
    <hyperlink ref="F194" r:id="rId23" display="https://podminky.urs.cz/item/CS_URS_2024_01/273351121"/>
    <hyperlink ref="F197" r:id="rId24" display="https://podminky.urs.cz/item/CS_URS_2024_01/273351122"/>
    <hyperlink ref="F199" r:id="rId25" display="https://podminky.urs.cz/item/CS_URS_2024_01/273361821"/>
    <hyperlink ref="F203" r:id="rId26" display="https://podminky.urs.cz/item/CS_URS_2024_01/274313511"/>
    <hyperlink ref="F206" r:id="rId27" display="https://podminky.urs.cz/item/CS_URS_2024_01/274313611"/>
    <hyperlink ref="F216" r:id="rId28" display="https://podminky.urs.cz/item/CS_URS_2024_01/274321311"/>
    <hyperlink ref="F219" r:id="rId29" display="https://podminky.urs.cz/item/CS_URS_2024_01/274351121"/>
    <hyperlink ref="F224" r:id="rId30" display="https://podminky.urs.cz/item/CS_URS_2024_01/274351122"/>
    <hyperlink ref="F226" r:id="rId31" display="https://podminky.urs.cz/item/CS_URS_2024_01/274352241"/>
    <hyperlink ref="F229" r:id="rId32" display="https://podminky.urs.cz/item/CS_URS_2024_01/274352242"/>
    <hyperlink ref="F231" r:id="rId33" display="https://podminky.urs.cz/item/CS_URS_2024_01/274361821"/>
    <hyperlink ref="F234" r:id="rId34" display="https://podminky.urs.cz/item/CS_URS_2024_01/274362021"/>
    <hyperlink ref="F237" r:id="rId35" display="https://podminky.urs.cz/item/CS_URS_2024_01/275321311"/>
    <hyperlink ref="F240" r:id="rId36" display="https://podminky.urs.cz/item/CS_URS_2024_01/275351121"/>
    <hyperlink ref="F243" r:id="rId37" display="https://podminky.urs.cz/item/CS_URS_2024_01/275351122"/>
    <hyperlink ref="F245" r:id="rId38" display="https://podminky.urs.cz/item/CS_URS_2024_01/275362021"/>
    <hyperlink ref="F248" r:id="rId39" display="https://podminky.urs.cz/item/CS_URS_2024_01/279113154"/>
    <hyperlink ref="F254" r:id="rId40" display="https://podminky.urs.cz/item/CS_URS_2024_01/279361821"/>
    <hyperlink ref="F259" r:id="rId41" display="https://podminky.urs.cz/item/CS_URS_2024_01/311101212"/>
    <hyperlink ref="F264" r:id="rId42" display="https://podminky.urs.cz/item/CS_URS_2024_01/311113154"/>
    <hyperlink ref="F271" r:id="rId43" display="https://podminky.urs.cz/item/CS_URS_2024_01/311214121"/>
    <hyperlink ref="F274" r:id="rId44" display="https://podminky.urs.cz/item/CS_URS_2024_01/311214911"/>
    <hyperlink ref="F276" r:id="rId45" display="https://podminky.urs.cz/item/CS_URS_2024_01/311214921"/>
    <hyperlink ref="F278" r:id="rId46" display="https://podminky.urs.cz/item/CS_URS_2024_01/311214922"/>
    <hyperlink ref="F280" r:id="rId47" display="https://podminky.urs.cz/item/CS_URS_2024_01/311270391"/>
    <hyperlink ref="F283" r:id="rId48" display="https://podminky.urs.cz/item/CS_URS_2024_01/311272227"/>
    <hyperlink ref="F291" r:id="rId49" display="https://podminky.urs.cz/item/CS_URS_2024_01/311273903"/>
    <hyperlink ref="F293" r:id="rId50" display="https://podminky.urs.cz/item/CS_URS_2024_01/311273955"/>
    <hyperlink ref="F296" r:id="rId51" display="https://podminky.urs.cz/item/CS_URS_2024_01/311279121"/>
    <hyperlink ref="F299" r:id="rId52" display="https://podminky.urs.cz/item/CS_URS_2024_01/311321815"/>
    <hyperlink ref="F302" r:id="rId53" display="https://podminky.urs.cz/item/CS_URS_2024_01/311351611"/>
    <hyperlink ref="F305" r:id="rId54" display="https://podminky.urs.cz/item/CS_URS_2024_01/311351612"/>
    <hyperlink ref="F307" r:id="rId55" display="https://podminky.urs.cz/item/CS_URS_2024_01/311351911"/>
    <hyperlink ref="F309" r:id="rId56" display="https://podminky.urs.cz/item/CS_URS_2024_01/311361821"/>
    <hyperlink ref="F313" r:id="rId57" display="https://podminky.urs.cz/item/CS_URS_2024_01/311361821"/>
    <hyperlink ref="F316" r:id="rId58" display="https://podminky.urs.cz/item/CS_URS_2024_01/317142412"/>
    <hyperlink ref="F319" r:id="rId59" display="https://podminky.urs.cz/item/CS_URS_2024_01/317143452"/>
    <hyperlink ref="F322" r:id="rId60" display="https://podminky.urs.cz/item/CS_URS_2024_01/317251043"/>
    <hyperlink ref="F324" r:id="rId61" display="https://podminky.urs.cz/item/CS_URS_2024_01/317251049"/>
    <hyperlink ref="F326" r:id="rId62" display="https://podminky.urs.cz/item/CS_URS_2024_01/330321610"/>
    <hyperlink ref="F331" r:id="rId63" display="https://podminky.urs.cz/item/CS_URS_2024_01/331351121"/>
    <hyperlink ref="F336" r:id="rId64" display="https://podminky.urs.cz/item/CS_URS_2024_01/331351122"/>
    <hyperlink ref="F338" r:id="rId65" display="https://podminky.urs.cz/item/CS_URS_2024_01/331361821"/>
    <hyperlink ref="F343" r:id="rId66" display="https://podminky.urs.cz/item/CS_URS_2024_01/342271001"/>
    <hyperlink ref="F348" r:id="rId67" display="https://podminky.urs.cz/item/CS_URS_2024_01/342272215"/>
    <hyperlink ref="F353" r:id="rId68" display="https://podminky.urs.cz/item/CS_URS_2024_01/342272245"/>
    <hyperlink ref="F359" r:id="rId69" display="https://podminky.urs.cz/item/CS_URS_2024_01/342291121"/>
    <hyperlink ref="F362" r:id="rId70" display="https://podminky.urs.cz/item/CS_URS_2024_01/342291131"/>
    <hyperlink ref="F367" r:id="rId71" display="https://podminky.urs.cz/item/CS_URS_2024_01/345321616"/>
    <hyperlink ref="F370" r:id="rId72" display="https://podminky.urs.cz/item/CS_URS_2024_01/345351005"/>
    <hyperlink ref="F373" r:id="rId73" display="https://podminky.urs.cz/item/CS_URS_2024_01/345351006"/>
    <hyperlink ref="F375" r:id="rId74" display="https://podminky.urs.cz/item/CS_URS_2024_01/346272216"/>
    <hyperlink ref="F378" r:id="rId75" display="https://podminky.urs.cz/item/CS_URS_2024_01/348272615"/>
    <hyperlink ref="F382" r:id="rId76" display="https://podminky.urs.cz/item/CS_URS_2024_01/411321616"/>
    <hyperlink ref="F387" r:id="rId77" display="https://podminky.urs.cz/item/CS_URS_2024_01/411351011"/>
    <hyperlink ref="F394" r:id="rId78" display="https://podminky.urs.cz/item/CS_URS_2024_01/411351012"/>
    <hyperlink ref="F396" r:id="rId79" display="https://podminky.urs.cz/item/CS_URS_2024_01/411354313"/>
    <hyperlink ref="F401" r:id="rId80" display="https://podminky.urs.cz/item/CS_URS_2024_01/411354314"/>
    <hyperlink ref="F403" r:id="rId81" display="https://podminky.urs.cz/item/CS_URS_2024_01/411354715"/>
    <hyperlink ref="F406" r:id="rId82" display="https://podminky.urs.cz/item/CS_URS_2024_01/411354716"/>
    <hyperlink ref="F408" r:id="rId83" display="https://podminky.urs.cz/item/CS_URS_2024_01/411361821"/>
    <hyperlink ref="F412" r:id="rId84" display="https://podminky.urs.cz/item/CS_URS_2024_01/411362021"/>
    <hyperlink ref="F416" r:id="rId85" display="https://podminky.urs.cz/item/CS_URS_2024_01/417321515"/>
    <hyperlink ref="F419" r:id="rId86" display="https://podminky.urs.cz/item/CS_URS_2024_01/417321616"/>
    <hyperlink ref="F425" r:id="rId87" display="https://podminky.urs.cz/item/CS_URS_2024_01/417351115"/>
    <hyperlink ref="F433" r:id="rId88" display="https://podminky.urs.cz/item/CS_URS_2024_01/417351116"/>
    <hyperlink ref="F435" r:id="rId89" display="https://podminky.urs.cz/item/CS_URS_2024_01/417361821"/>
    <hyperlink ref="F443" r:id="rId90" display="https://podminky.urs.cz/item/CS_URS_2024_01/581124115"/>
    <hyperlink ref="F447" r:id="rId91" display="https://podminky.urs.cz/item/CS_URS_2024_01/612131121"/>
    <hyperlink ref="F449" r:id="rId92" display="https://podminky.urs.cz/item/CS_URS_2024_01/612142001"/>
    <hyperlink ref="F459" r:id="rId93" display="https://podminky.urs.cz/item/CS_URS_2024_01/612315302"/>
    <hyperlink ref="F464" r:id="rId94" display="https://podminky.urs.cz/item/CS_URS_2024_01/612321321"/>
    <hyperlink ref="F467" r:id="rId95" display="https://podminky.urs.cz/item/CS_URS_2024_01/612321341"/>
    <hyperlink ref="F472" r:id="rId96" display="https://podminky.urs.cz/item/CS_URS_2024_01/612351111"/>
    <hyperlink ref="F475" r:id="rId97" display="https://podminky.urs.cz/item/CS_URS_2024_01/613131121"/>
    <hyperlink ref="F477" r:id="rId98" display="https://podminky.urs.cz/item/CS_URS_2024_01/613142001"/>
    <hyperlink ref="F480" r:id="rId99" display="https://podminky.urs.cz/item/CS_URS_2024_01/613321341"/>
    <hyperlink ref="F482" r:id="rId100" display="https://podminky.urs.cz/item/CS_URS_2024_01/619991011"/>
    <hyperlink ref="F487" r:id="rId101" display="https://podminky.urs.cz/item/CS_URS_2024_01/621142001"/>
    <hyperlink ref="F490" r:id="rId102" display="https://podminky.urs.cz/item/CS_URS_2024_01/621151001"/>
    <hyperlink ref="F493" r:id="rId103" display="https://podminky.urs.cz/item/CS_URS_2024_01/621221061"/>
    <hyperlink ref="F498" r:id="rId104" display="https://podminky.urs.cz/item/CS_URS_2024_01/621251105"/>
    <hyperlink ref="F500" r:id="rId105" display="https://podminky.urs.cz/item/CS_URS_2024_01/621331311"/>
    <hyperlink ref="F503" r:id="rId106" display="https://podminky.urs.cz/item/CS_URS_2024_01/621381002"/>
    <hyperlink ref="F506" r:id="rId107" display="https://podminky.urs.cz/item/CS_URS_2024_01/622131121"/>
    <hyperlink ref="F509" r:id="rId108" display="https://podminky.urs.cz/item/CS_URS_2024_01/622142001"/>
    <hyperlink ref="F515" r:id="rId109" display="https://podminky.urs.cz/item/CS_URS_2024_01/622143001"/>
    <hyperlink ref="F523" r:id="rId110" display="https://podminky.urs.cz/item/CS_URS_2024_01/622143003"/>
    <hyperlink ref="F530" r:id="rId111" display="https://podminky.urs.cz/item/CS_URS_2024_01/622143004"/>
    <hyperlink ref="F535" r:id="rId112" display="https://podminky.urs.cz/item/CS_URS_2024_01/622151001"/>
    <hyperlink ref="F546" r:id="rId113" display="https://podminky.urs.cz/item/CS_URS_2024_01/622151021"/>
    <hyperlink ref="F552" r:id="rId114" display="https://podminky.urs.cz/item/CS_URS_2024_01/622212001"/>
    <hyperlink ref="F557" r:id="rId115" display="https://podminky.urs.cz/item/CS_URS_2024_01/622212051"/>
    <hyperlink ref="F567" r:id="rId116" display="https://podminky.urs.cz/item/CS_URS_2024_01/622221061"/>
    <hyperlink ref="F572" r:id="rId117" display="https://podminky.urs.cz/item/CS_URS_2024_01/622221061"/>
    <hyperlink ref="F583" r:id="rId118" display="https://podminky.urs.cz/item/CS_URS_2024_01/622251105"/>
    <hyperlink ref="F586" r:id="rId119" display="https://podminky.urs.cz/item/CS_URS_2024_01/622252001"/>
    <hyperlink ref="F594" r:id="rId120" display="https://podminky.urs.cz/item/CS_URS_2024_01/622274001"/>
    <hyperlink ref="F603" r:id="rId121" display="https://podminky.urs.cz/item/CS_URS_2024_01/622331321"/>
    <hyperlink ref="F614" r:id="rId122" display="https://podminky.urs.cz/item/CS_URS_2024_01/622331321"/>
    <hyperlink ref="F621" r:id="rId123" display="https://podminky.urs.cz/item/CS_URS_2024_01/622381002"/>
    <hyperlink ref="F632" r:id="rId124" display="https://podminky.urs.cz/item/CS_URS_2024_01/622511102"/>
    <hyperlink ref="F635" r:id="rId125" display="https://podminky.urs.cz/item/CS_URS_2024_01/628613611"/>
    <hyperlink ref="F638" r:id="rId126" display="https://podminky.urs.cz/item/CS_URS_2024_01/629991012"/>
    <hyperlink ref="F643" r:id="rId127" display="https://podminky.urs.cz/item/CS_URS_2024_01/631311116"/>
    <hyperlink ref="F646" r:id="rId128" display="https://podminky.urs.cz/item/CS_URS_2024_01/631311127"/>
    <hyperlink ref="F651" r:id="rId129" display="https://podminky.urs.cz/item/CS_URS_2024_01/631319011"/>
    <hyperlink ref="F653" r:id="rId130" display="https://podminky.urs.cz/item/CS_URS_2024_01/631319183"/>
    <hyperlink ref="F656" r:id="rId131" display="https://podminky.urs.cz/item/CS_URS_2024_01/632481215"/>
    <hyperlink ref="F659" r:id="rId132" display="https://podminky.urs.cz/item/CS_URS_2024_01/633831115"/>
    <hyperlink ref="F662" r:id="rId133" display="https://podminky.urs.cz/item/CS_URS_2024_01/634112113"/>
    <hyperlink ref="F665" r:id="rId134" display="https://podminky.urs.cz/item/CS_URS_2024_01/634611111"/>
    <hyperlink ref="F667" r:id="rId135" display="https://podminky.urs.cz/item/CS_URS_2024_01/634911114"/>
    <hyperlink ref="F669" r:id="rId136" display="https://podminky.urs.cz/item/CS_URS_2024_01/636311111"/>
    <hyperlink ref="F674" r:id="rId137" display="https://podminky.urs.cz/item/CS_URS_2024_01/637121114"/>
    <hyperlink ref="F678" r:id="rId138" display="https://podminky.urs.cz/item/CS_URS_2024_01/894811113"/>
    <hyperlink ref="F681" r:id="rId139" display="https://podminky.urs.cz/item/CS_URS_2024_01/894811117"/>
    <hyperlink ref="F685" r:id="rId140" display="https://podminky.urs.cz/item/CS_URS_2024_01/916371214"/>
    <hyperlink ref="F691" r:id="rId141" display="https://podminky.urs.cz/item/CS_URS_2024_01/919741111"/>
    <hyperlink ref="F693" r:id="rId142" display="https://podminky.urs.cz/item/CS_URS_2024_01/919748111"/>
    <hyperlink ref="F698" r:id="rId143" display="https://podminky.urs.cz/item/CS_URS_2024_01/941111121"/>
    <hyperlink ref="F705" r:id="rId144" display="https://podminky.urs.cz/item/CS_URS_2024_01/941111221"/>
    <hyperlink ref="F708" r:id="rId145" display="https://podminky.urs.cz/item/CS_URS_2024_01/941111821"/>
    <hyperlink ref="F710" r:id="rId146" display="https://podminky.urs.cz/item/CS_URS_2024_01/949101111"/>
    <hyperlink ref="F713" r:id="rId147" display="https://podminky.urs.cz/item/CS_URS_2024_01/952901114"/>
    <hyperlink ref="F716" r:id="rId148" display="https://podminky.urs.cz/item/CS_URS_2024_01/953731115"/>
    <hyperlink ref="F719" r:id="rId149" display="https://podminky.urs.cz/item/CS_URS_2024_01/953943211"/>
    <hyperlink ref="F728" r:id="rId150" display="https://podminky.urs.cz/item/CS_URS_2024_01/953961113"/>
    <hyperlink ref="F730" r:id="rId151" display="https://podminky.urs.cz/item/CS_URS_2024_01/953965121"/>
    <hyperlink ref="F732" r:id="rId152" display="https://podminky.urs.cz/item/CS_URS_2024_01/953993311"/>
    <hyperlink ref="F737" r:id="rId153" display="https://podminky.urs.cz/item/CS_URS_2024_01/998011001"/>
    <hyperlink ref="F741" r:id="rId154" display="https://podminky.urs.cz/item/CS_URS_2024_01/711111001"/>
    <hyperlink ref="F746" r:id="rId155" display="https://podminky.urs.cz/item/CS_URS_2024_01/711112001"/>
    <hyperlink ref="F754" r:id="rId156" display="https://podminky.urs.cz/item/CS_URS_2024_01/711141559"/>
    <hyperlink ref="F759" r:id="rId157" display="https://podminky.urs.cz/item/CS_URS_2024_01/711141559"/>
    <hyperlink ref="F763" r:id="rId158" display="https://podminky.urs.cz/item/CS_URS_2024_01/711142559"/>
    <hyperlink ref="F767" r:id="rId159" display="https://podminky.urs.cz/item/CS_URS_2024_01/711142559"/>
    <hyperlink ref="F771" r:id="rId160" display="https://podminky.urs.cz/item/CS_URS_2024_01/711161273"/>
    <hyperlink ref="F782" r:id="rId161" display="https://podminky.urs.cz/item/CS_URS_2024_01/711413111"/>
    <hyperlink ref="F785" r:id="rId162" display="https://podminky.urs.cz/item/CS_URS_2024_01/711413121"/>
    <hyperlink ref="F793" r:id="rId163" display="https://podminky.urs.cz/item/CS_URS_2024_01/711491176"/>
    <hyperlink ref="F800" r:id="rId164" display="https://podminky.urs.cz/item/CS_URS_2024_01/711491272"/>
    <hyperlink ref="F805" r:id="rId165" display="https://podminky.urs.cz/item/CS_URS_2024_01/711742567"/>
    <hyperlink ref="F810" r:id="rId166" display="https://podminky.urs.cz/item/CS_URS_2024_01/998711201"/>
    <hyperlink ref="F813" r:id="rId167" display="https://podminky.urs.cz/item/CS_URS_2024_01/712311101"/>
    <hyperlink ref="F822" r:id="rId168" display="https://podminky.urs.cz/item/CS_URS_2024_01/712341559"/>
    <hyperlink ref="F829" r:id="rId169" display="https://podminky.urs.cz/item/CS_URS_2024_01/712341715"/>
    <hyperlink ref="F833" r:id="rId170" display="https://podminky.urs.cz/item/CS_URS_2024_01/712361705"/>
    <hyperlink ref="F842" r:id="rId171" display="https://podminky.urs.cz/item/CS_URS_2024_01/712363005"/>
    <hyperlink ref="F847" r:id="rId172" display="https://podminky.urs.cz/item/CS_URS_2024_01/712363101"/>
    <hyperlink ref="F852" r:id="rId173" display="https://podminky.urs.cz/item/CS_URS_2024_01/712363112"/>
    <hyperlink ref="F857" r:id="rId174" display="https://podminky.urs.cz/item/CS_URS_2024_01/712363115"/>
    <hyperlink ref="F860" r:id="rId175" display="https://podminky.urs.cz/item/CS_URS_2024_01/712363122"/>
    <hyperlink ref="F863" r:id="rId176" display="https://podminky.urs.cz/item/CS_URS_2024_01/712363201"/>
    <hyperlink ref="F866" r:id="rId177" display="https://podminky.urs.cz/item/CS_URS_2024_01/712363205"/>
    <hyperlink ref="F869" r:id="rId178" display="https://podminky.urs.cz/item/CS_URS_2024_01/712391171"/>
    <hyperlink ref="F878" r:id="rId179" display="https://podminky.urs.cz/item/CS_URS_2024_01/712964703"/>
    <hyperlink ref="F884" r:id="rId180" display="https://podminky.urs.cz/item/CS_URS_2024_01/998712201"/>
    <hyperlink ref="F887" r:id="rId181" display="https://podminky.urs.cz/item/CS_URS_2024_01/713111121"/>
    <hyperlink ref="F892" r:id="rId182" display="https://podminky.urs.cz/item/CS_URS_2024_01/713121111"/>
    <hyperlink ref="F897" r:id="rId183" display="https://podminky.urs.cz/item/CS_URS_2024_01/713131141"/>
    <hyperlink ref="F906" r:id="rId184" display="https://podminky.urs.cz/item/CS_URS_2024_01/713131141"/>
    <hyperlink ref="F915" r:id="rId185" display="https://podminky.urs.cz/item/CS_URS_2024_01/713132311"/>
    <hyperlink ref="F924" r:id="rId186" display="https://podminky.urs.cz/item/CS_URS_2024_01/713132311"/>
    <hyperlink ref="F933" r:id="rId187" display="https://podminky.urs.cz/item/CS_URS_2024_01/713141136"/>
    <hyperlink ref="F940" r:id="rId188" display="https://podminky.urs.cz/item/CS_URS_2024_01/713141136"/>
    <hyperlink ref="F945" r:id="rId189" display="https://podminky.urs.cz/item/CS_URS_2024_01/713141263"/>
    <hyperlink ref="F947" r:id="rId190" display="https://podminky.urs.cz/item/CS_URS_2024_01/713141336"/>
    <hyperlink ref="F951" r:id="rId191" display="https://podminky.urs.cz/item/CS_URS_2024_01/713141376"/>
    <hyperlink ref="F960" r:id="rId192" display="https://podminky.urs.cz/item/CS_URS_2024_01/713141412"/>
    <hyperlink ref="F963" r:id="rId193" display="https://podminky.urs.cz/item/CS_URS_2024_01/998713201"/>
    <hyperlink ref="F966" r:id="rId194" display="https://podminky.urs.cz/item/CS_URS_2024_01/714113113"/>
    <hyperlink ref="F971" r:id="rId195" display="https://podminky.urs.cz/item/CS_URS_2024_01/714113121"/>
    <hyperlink ref="F976" r:id="rId196" display="https://podminky.urs.cz/item/CS_URS_2024_01/714119002"/>
    <hyperlink ref="F981" r:id="rId197" display="https://podminky.urs.cz/item/CS_URS_2024_01/998714201"/>
    <hyperlink ref="F984" r:id="rId198" display="https://podminky.urs.cz/item/CS_URS_2024_01/762361312"/>
    <hyperlink ref="F989" r:id="rId199" display="https://podminky.urs.cz/item/CS_URS_2024_01/762395000"/>
    <hyperlink ref="F992" r:id="rId200" display="https://podminky.urs.cz/item/CS_URS_2024_01/762412501"/>
    <hyperlink ref="F997" r:id="rId201" display="https://podminky.urs.cz/item/CS_URS_2024_01/998762201"/>
    <hyperlink ref="F1000" r:id="rId202" display="https://podminky.urs.cz/item/CS_URS_2024_01/763111335"/>
    <hyperlink ref="F1005" r:id="rId203" display="https://podminky.urs.cz/item/CS_URS_2024_01/763111717"/>
    <hyperlink ref="F1007" r:id="rId204" display="https://podminky.urs.cz/item/CS_URS_2024_01/763111718"/>
    <hyperlink ref="F1010" r:id="rId205" display="https://podminky.urs.cz/item/CS_URS_2024_01/763111741"/>
    <hyperlink ref="F1014" r:id="rId206" display="https://podminky.urs.cz/item/CS_URS_2024_01/763131411"/>
    <hyperlink ref="F1017" r:id="rId207" display="https://podminky.urs.cz/item/CS_URS_2024_01/763131451"/>
    <hyperlink ref="F1020" r:id="rId208" display="https://podminky.urs.cz/item/CS_URS_2024_01/763131714"/>
    <hyperlink ref="F1023" r:id="rId209" display="https://podminky.urs.cz/item/CS_URS_2024_01/763131752"/>
    <hyperlink ref="F1028" r:id="rId210" display="https://podminky.urs.cz/item/CS_URS_2024_01/998763200"/>
    <hyperlink ref="F1031" r:id="rId211" display="https://podminky.urs.cz/item/CS_URS_2024_01/764226442"/>
    <hyperlink ref="F1036" r:id="rId212" display="https://podminky.urs.cz/item/CS_URS_2024_01/764226445"/>
    <hyperlink ref="F1041" r:id="rId213" display="https://podminky.urs.cz/item/CS_URS_2024_01/764242503"/>
    <hyperlink ref="F1046" r:id="rId214" display="https://podminky.urs.cz/item/CS_URS_2024_01/998764201"/>
    <hyperlink ref="F1049" r:id="rId215" display="https://podminky.urs.cz/item/CS_URS_2024_01/766414232"/>
    <hyperlink ref="F1057" r:id="rId216" display="https://podminky.urs.cz/item/CS_URS_2024_01/766416231"/>
    <hyperlink ref="F1062" r:id="rId217" display="https://podminky.urs.cz/item/CS_URS_2024_01/766417211"/>
    <hyperlink ref="F1067" r:id="rId218" display="https://podminky.urs.cz/item/CS_URS_2024_01/766417441"/>
    <hyperlink ref="F1074" r:id="rId219" display="https://podminky.urs.cz/item/CS_URS_2024_01/766417513"/>
    <hyperlink ref="F1087" r:id="rId220" display="https://podminky.urs.cz/item/CS_URS_2024_01/766417513"/>
    <hyperlink ref="F1094" r:id="rId221" display="https://podminky.urs.cz/item/CS_URS_2024_01/766417523"/>
    <hyperlink ref="F1102" r:id="rId222" display="https://podminky.urs.cz/item/CS_URS_2024_01/766417531"/>
    <hyperlink ref="F1107" r:id="rId223" display="https://podminky.urs.cz/item/CS_URS_2024_01/766417541"/>
    <hyperlink ref="F1115" r:id="rId224" display="https://podminky.urs.cz/item/CS_URS_2024_01/766434333"/>
    <hyperlink ref="F1122" r:id="rId225" display="https://podminky.urs.cz/item/CS_URS_2024_01/766492100"/>
    <hyperlink ref="F1127" r:id="rId226" display="https://podminky.urs.cz/item/CS_URS_2024_01/766621012"/>
    <hyperlink ref="F1136" r:id="rId227" display="https://podminky.urs.cz/item/CS_URS_2024_01/766621013"/>
    <hyperlink ref="F1145" r:id="rId228" display="https://podminky.urs.cz/item/CS_URS_2024_01/766621211"/>
    <hyperlink ref="F1154" r:id="rId229" display="https://podminky.urs.cz/item/CS_URS_2024_01/766621212"/>
    <hyperlink ref="F1165" r:id="rId230" display="https://podminky.urs.cz/item/CS_URS_2024_01/766629623"/>
    <hyperlink ref="F1171" r:id="rId231" display="https://podminky.urs.cz/item/CS_URS_2024_01/766629631"/>
    <hyperlink ref="F1175" r:id="rId232" display="https://podminky.urs.cz/item/CS_URS_2024_01/766660171"/>
    <hyperlink ref="F1179" r:id="rId233" display="https://podminky.urs.cz/item/CS_URS_2024_01/766660311"/>
    <hyperlink ref="F1184" r:id="rId234" display="https://podminky.urs.cz/item/CS_URS_2024_01/766660411"/>
    <hyperlink ref="F1188" r:id="rId235" display="https://podminky.urs.cz/item/CS_URS_2024_01/766660421"/>
    <hyperlink ref="F1195" r:id="rId236" display="https://podminky.urs.cz/item/CS_URS_2024_01/766660122"/>
    <hyperlink ref="F1209" r:id="rId237" display="https://podminky.urs.cz/item/CS_URS_2024_01/766660441"/>
    <hyperlink ref="F1213" r:id="rId238" display="https://podminky.urs.cz/item/CS_URS_2024_01/766660451"/>
    <hyperlink ref="F1218" r:id="rId239" display="https://podminky.urs.cz/item/CS_URS_2024_01/766660720"/>
    <hyperlink ref="F1230" r:id="rId240" display="https://podminky.urs.cz/item/CS_URS_2024_01/766660728"/>
    <hyperlink ref="F1233" r:id="rId241" display="https://podminky.urs.cz/item/CS_URS_2024_01/766660729"/>
    <hyperlink ref="F1236" r:id="rId242" display="https://podminky.urs.cz/item/CS_URS_2024_01/766660748"/>
    <hyperlink ref="F1239" r:id="rId243" display="https://podminky.urs.cz/item/CS_URS_2024_01/766682111"/>
    <hyperlink ref="F1243" r:id="rId244" display="https://podminky.urs.cz/item/CS_URS_2024_01/766694116"/>
    <hyperlink ref="F1249" r:id="rId245" display="https://podminky.urs.cz/item/CS_URS_2024_01/766694126"/>
    <hyperlink ref="F1255" r:id="rId246" display="https://podminky.urs.cz/item/CS_URS_2024_01/998766201"/>
    <hyperlink ref="F1258" r:id="rId247" display="https://podminky.urs.cz/item/CS_URS_2024_01/767991003"/>
    <hyperlink ref="F1263" r:id="rId248" display="https://podminky.urs.cz/item/CS_URS_2024_01/767995111"/>
    <hyperlink ref="F1268" r:id="rId249" display="https://podminky.urs.cz/item/CS_URS_2024_01/767995111"/>
    <hyperlink ref="F1272" r:id="rId250" display="https://podminky.urs.cz/item/CS_URS_2024_01/767995111"/>
    <hyperlink ref="F1281" r:id="rId251" display="https://podminky.urs.cz/item/CS_URS_2024_01/767995116"/>
    <hyperlink ref="F1298" r:id="rId252" display="https://podminky.urs.cz/item/CS_URS_2024_01/998767201"/>
    <hyperlink ref="F1301" r:id="rId253" display="https://podminky.urs.cz/item/CS_URS_2024_01/775111311"/>
    <hyperlink ref="F1304" r:id="rId254" display="https://podminky.urs.cz/item/CS_URS_2024_01/775121111"/>
    <hyperlink ref="F1306" r:id="rId255" display="https://podminky.urs.cz/item/CS_URS_2024_01/775141112"/>
    <hyperlink ref="F1308" r:id="rId256" display="https://podminky.urs.cz/item/CS_URS_2024_01/775413315"/>
    <hyperlink ref="F1313" r:id="rId257" display="https://podminky.urs.cz/item/CS_URS_2024_01/775449121"/>
    <hyperlink ref="F1318" r:id="rId258" display="https://podminky.urs.cz/item/CS_URS_2024_01/775541151"/>
    <hyperlink ref="F1322" r:id="rId259" display="https://podminky.urs.cz/item/CS_URS_2024_01/775591411"/>
    <hyperlink ref="F1324" r:id="rId260" display="https://podminky.urs.cz/item/CS_URS_2024_01/998775201"/>
    <hyperlink ref="F1327" r:id="rId261" display="https://podminky.urs.cz/item/CS_URS_2024_01/777111111"/>
    <hyperlink ref="F1330" r:id="rId262" display="https://podminky.urs.cz/item/CS_URS_2024_01/777111121"/>
    <hyperlink ref="F1333" r:id="rId263" display="https://podminky.urs.cz/item/CS_URS_2024_01/777111123"/>
    <hyperlink ref="F1335" r:id="rId264" display="https://podminky.urs.cz/item/CS_URS_2024_01/777121105"/>
    <hyperlink ref="F1337" r:id="rId265" display="https://podminky.urs.cz/item/CS_URS_2024_01/777131101"/>
    <hyperlink ref="F1342" r:id="rId266" display="https://podminky.urs.cz/item/CS_URS_2024_01/777511105"/>
    <hyperlink ref="F1344" r:id="rId267" display="https://podminky.urs.cz/item/CS_URS_2024_01/777612101"/>
    <hyperlink ref="F1346" r:id="rId268" display="https://podminky.urs.cz/item/CS_URS_2024_01/777911111"/>
    <hyperlink ref="F1349" r:id="rId269" display="https://podminky.urs.cz/item/CS_URS_2024_01/998777201"/>
    <hyperlink ref="F1352" r:id="rId270" display="https://podminky.urs.cz/item/CS_URS_2024_01/783168211"/>
    <hyperlink ref="F1358" r:id="rId271" display="https://podminky.urs.cz/item/CS_URS_2024_01/783168211"/>
    <hyperlink ref="F1366" r:id="rId272" display="https://podminky.urs.cz/item/CS_URS_2024_01/784181101"/>
    <hyperlink ref="F1371" r:id="rId273" display="https://podminky.urs.cz/item/CS_URS_2024_01/784221101"/>
    <hyperlink ref="F1376" r:id="rId274" display="https://podminky.urs.cz/item/CS_URS_2024_01/784661601"/>
    <hyperlink ref="F1392" r:id="rId275" display="https://podminky.urs.cz/item/CS_URS_2024_01/786623011"/>
    <hyperlink ref="F1397" r:id="rId276" display="https://podminky.urs.cz/item/CS_URS_2024_01/786623011"/>
    <hyperlink ref="F1406" r:id="rId277" display="https://podminky.urs.cz/item/CS_URS_2024_01/786623015"/>
    <hyperlink ref="F1411" r:id="rId278" display="https://podminky.urs.cz/item/CS_URS_2024_01/786623039"/>
    <hyperlink ref="F1420" r:id="rId279" display="https://podminky.urs.cz/item/CS_URS_2024_01/786623043"/>
    <hyperlink ref="F1425" r:id="rId280" display="https://podminky.urs.cz/item/CS_URS_2024_01/998786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2421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ROUND(J98,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ROUND((SUM(BE98:BE493)),  2)</f>
        <v>0</v>
      </c>
      <c r="G33" s="40"/>
      <c r="H33" s="40"/>
      <c r="I33" s="159">
        <v>0.20999999999999999</v>
      </c>
      <c r="J33" s="158">
        <f>ROUND(((SUM(BE98:BE493))*I33),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ROUND((SUM(BF98:BF493)),  2)</f>
        <v>0</v>
      </c>
      <c r="G34" s="40"/>
      <c r="H34" s="40"/>
      <c r="I34" s="159">
        <v>0.12</v>
      </c>
      <c r="J34" s="158">
        <f>ROUND(((SUM(BF98:BF493))*I34),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ROUND((SUM(BG98:BG493)),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ROUND((SUM(BH98:BH493)),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ROUND((SUM(BI98:BI493)),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01.4.a - Zdravotechnika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J98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138</v>
      </c>
      <c r="E60" s="179"/>
      <c r="F60" s="179"/>
      <c r="G60" s="179"/>
      <c r="H60" s="179"/>
      <c r="I60" s="179"/>
      <c r="J60" s="180">
        <f>J99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139</v>
      </c>
      <c r="E61" s="184"/>
      <c r="F61" s="184"/>
      <c r="G61" s="184"/>
      <c r="H61" s="184"/>
      <c r="I61" s="184"/>
      <c r="J61" s="185">
        <f>J100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141</v>
      </c>
      <c r="E62" s="184"/>
      <c r="F62" s="184"/>
      <c r="G62" s="184"/>
      <c r="H62" s="184"/>
      <c r="I62" s="184"/>
      <c r="J62" s="185">
        <f>J174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142</v>
      </c>
      <c r="E63" s="184"/>
      <c r="F63" s="184"/>
      <c r="G63" s="184"/>
      <c r="H63" s="184"/>
      <c r="I63" s="184"/>
      <c r="J63" s="185">
        <f>J186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143</v>
      </c>
      <c r="E64" s="184"/>
      <c r="F64" s="184"/>
      <c r="G64" s="184"/>
      <c r="H64" s="184"/>
      <c r="I64" s="184"/>
      <c r="J64" s="185">
        <f>J214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145</v>
      </c>
      <c r="E65" s="184"/>
      <c r="F65" s="184"/>
      <c r="G65" s="184"/>
      <c r="H65" s="184"/>
      <c r="I65" s="184"/>
      <c r="J65" s="185">
        <f>J222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146</v>
      </c>
      <c r="E66" s="184"/>
      <c r="F66" s="184"/>
      <c r="G66" s="184"/>
      <c r="H66" s="184"/>
      <c r="I66" s="184"/>
      <c r="J66" s="185">
        <f>J287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2422</v>
      </c>
      <c r="E67" s="184"/>
      <c r="F67" s="184"/>
      <c r="G67" s="184"/>
      <c r="H67" s="184"/>
      <c r="I67" s="184"/>
      <c r="J67" s="185">
        <f>J301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147</v>
      </c>
      <c r="E68" s="184"/>
      <c r="F68" s="184"/>
      <c r="G68" s="184"/>
      <c r="H68" s="184"/>
      <c r="I68" s="184"/>
      <c r="J68" s="185">
        <f>J314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148</v>
      </c>
      <c r="E69" s="179"/>
      <c r="F69" s="179"/>
      <c r="G69" s="179"/>
      <c r="H69" s="179"/>
      <c r="I69" s="179"/>
      <c r="J69" s="180">
        <f>J317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2423</v>
      </c>
      <c r="E70" s="184"/>
      <c r="F70" s="184"/>
      <c r="G70" s="184"/>
      <c r="H70" s="184"/>
      <c r="I70" s="184"/>
      <c r="J70" s="185">
        <f>J318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2424</v>
      </c>
      <c r="E71" s="184"/>
      <c r="F71" s="184"/>
      <c r="G71" s="184"/>
      <c r="H71" s="184"/>
      <c r="I71" s="184"/>
      <c r="J71" s="185">
        <f>J361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2425</v>
      </c>
      <c r="E72" s="184"/>
      <c r="F72" s="184"/>
      <c r="G72" s="184"/>
      <c r="H72" s="184"/>
      <c r="I72" s="184"/>
      <c r="J72" s="185">
        <f>J392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2426</v>
      </c>
      <c r="E73" s="184"/>
      <c r="F73" s="184"/>
      <c r="G73" s="184"/>
      <c r="H73" s="184"/>
      <c r="I73" s="184"/>
      <c r="J73" s="185">
        <f>J396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2427</v>
      </c>
      <c r="E74" s="184"/>
      <c r="F74" s="184"/>
      <c r="G74" s="184"/>
      <c r="H74" s="184"/>
      <c r="I74" s="184"/>
      <c r="J74" s="185">
        <f>J461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2428</v>
      </c>
      <c r="E75" s="184"/>
      <c r="F75" s="184"/>
      <c r="G75" s="184"/>
      <c r="H75" s="184"/>
      <c r="I75" s="184"/>
      <c r="J75" s="185">
        <f>J473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2429</v>
      </c>
      <c r="E76" s="184"/>
      <c r="F76" s="184"/>
      <c r="G76" s="184"/>
      <c r="H76" s="184"/>
      <c r="I76" s="184"/>
      <c r="J76" s="185">
        <f>J480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2430</v>
      </c>
      <c r="E77" s="184"/>
      <c r="F77" s="184"/>
      <c r="G77" s="184"/>
      <c r="H77" s="184"/>
      <c r="I77" s="184"/>
      <c r="J77" s="185">
        <f>J485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6"/>
      <c r="C78" s="177"/>
      <c r="D78" s="178" t="s">
        <v>2431</v>
      </c>
      <c r="E78" s="179"/>
      <c r="F78" s="179"/>
      <c r="G78" s="179"/>
      <c r="H78" s="179"/>
      <c r="I78" s="179"/>
      <c r="J78" s="180">
        <f>J491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163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1" t="str">
        <f>E7</f>
        <v>Nová budova pečovatelské služby FCHL</v>
      </c>
      <c r="F88" s="34"/>
      <c r="G88" s="34"/>
      <c r="H88" s="34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132</v>
      </c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E9</f>
        <v>SO 01.4.a - Zdravotechnika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>Litomyšl</v>
      </c>
      <c r="G92" s="42"/>
      <c r="H92" s="42"/>
      <c r="I92" s="34" t="s">
        <v>23</v>
      </c>
      <c r="J92" s="74" t="str">
        <f>IF(J12="","",J12)</f>
        <v>11. 12. 2023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4" t="s">
        <v>25</v>
      </c>
      <c r="D94" s="42"/>
      <c r="E94" s="42"/>
      <c r="F94" s="29" t="str">
        <f>E15</f>
        <v xml:space="preserve"> </v>
      </c>
      <c r="G94" s="42"/>
      <c r="H94" s="42"/>
      <c r="I94" s="34" t="s">
        <v>31</v>
      </c>
      <c r="J94" s="38" t="str">
        <f>E21</f>
        <v>Fplan projekty a stavby s. r. o.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29</v>
      </c>
      <c r="D95" s="42"/>
      <c r="E95" s="42"/>
      <c r="F95" s="29" t="str">
        <f>IF(E18="","",E18)</f>
        <v>Vyplň údaj</v>
      </c>
      <c r="G95" s="42"/>
      <c r="H95" s="42"/>
      <c r="I95" s="34" t="s">
        <v>34</v>
      </c>
      <c r="J95" s="38" t="str">
        <f>E24</f>
        <v xml:space="preserve"> 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7"/>
      <c r="B97" s="188"/>
      <c r="C97" s="189" t="s">
        <v>164</v>
      </c>
      <c r="D97" s="190" t="s">
        <v>56</v>
      </c>
      <c r="E97" s="190" t="s">
        <v>52</v>
      </c>
      <c r="F97" s="190" t="s">
        <v>53</v>
      </c>
      <c r="G97" s="190" t="s">
        <v>165</v>
      </c>
      <c r="H97" s="190" t="s">
        <v>166</v>
      </c>
      <c r="I97" s="190" t="s">
        <v>167</v>
      </c>
      <c r="J97" s="190" t="s">
        <v>136</v>
      </c>
      <c r="K97" s="191" t="s">
        <v>168</v>
      </c>
      <c r="L97" s="192"/>
      <c r="M97" s="94" t="s">
        <v>19</v>
      </c>
      <c r="N97" s="95" t="s">
        <v>41</v>
      </c>
      <c r="O97" s="95" t="s">
        <v>169</v>
      </c>
      <c r="P97" s="95" t="s">
        <v>170</v>
      </c>
      <c r="Q97" s="95" t="s">
        <v>171</v>
      </c>
      <c r="R97" s="95" t="s">
        <v>172</v>
      </c>
      <c r="S97" s="95" t="s">
        <v>173</v>
      </c>
      <c r="T97" s="96" t="s">
        <v>174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40"/>
      <c r="B98" s="41"/>
      <c r="C98" s="101" t="s">
        <v>175</v>
      </c>
      <c r="D98" s="42"/>
      <c r="E98" s="42"/>
      <c r="F98" s="42"/>
      <c r="G98" s="42"/>
      <c r="H98" s="42"/>
      <c r="I98" s="42"/>
      <c r="J98" s="193">
        <f>BK98</f>
        <v>0</v>
      </c>
      <c r="K98" s="42"/>
      <c r="L98" s="46"/>
      <c r="M98" s="97"/>
      <c r="N98" s="194"/>
      <c r="O98" s="98"/>
      <c r="P98" s="195">
        <f>P99+P317+P491</f>
        <v>0</v>
      </c>
      <c r="Q98" s="98"/>
      <c r="R98" s="195">
        <f>R99+R317+R491</f>
        <v>152.68142043</v>
      </c>
      <c r="S98" s="98"/>
      <c r="T98" s="196">
        <f>T99+T317+T491</f>
        <v>3.4050000000000002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70</v>
      </c>
      <c r="AU98" s="19" t="s">
        <v>137</v>
      </c>
      <c r="BK98" s="197">
        <f>BK99+BK317+BK491</f>
        <v>0</v>
      </c>
    </row>
    <row r="99" s="12" customFormat="1" ht="25.92" customHeight="1">
      <c r="A99" s="12"/>
      <c r="B99" s="198"/>
      <c r="C99" s="199"/>
      <c r="D99" s="200" t="s">
        <v>70</v>
      </c>
      <c r="E99" s="201" t="s">
        <v>176</v>
      </c>
      <c r="F99" s="201" t="s">
        <v>177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P100+P174+P186+P214+P222+P287+P301+P314</f>
        <v>0</v>
      </c>
      <c r="Q99" s="206"/>
      <c r="R99" s="207">
        <f>R100+R174+R186+R214+R222+R287+R301+R314</f>
        <v>151.18949043000001</v>
      </c>
      <c r="S99" s="206"/>
      <c r="T99" s="208">
        <f>T100+T174+T186+T214+T222+T287+T301+T314</f>
        <v>3.4050000000000002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70</v>
      </c>
      <c r="AU99" s="210" t="s">
        <v>71</v>
      </c>
      <c r="AY99" s="209" t="s">
        <v>178</v>
      </c>
      <c r="BK99" s="211">
        <f>BK100+BK174+BK186+BK214+BK222+BK287+BK301+BK314</f>
        <v>0</v>
      </c>
    </row>
    <row r="100" s="12" customFormat="1" ht="22.8" customHeight="1">
      <c r="A100" s="12"/>
      <c r="B100" s="198"/>
      <c r="C100" s="199"/>
      <c r="D100" s="200" t="s">
        <v>70</v>
      </c>
      <c r="E100" s="212" t="s">
        <v>79</v>
      </c>
      <c r="F100" s="212" t="s">
        <v>179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SUM(P101:P173)</f>
        <v>0</v>
      </c>
      <c r="Q100" s="206"/>
      <c r="R100" s="207">
        <f>SUM(R101:R173)</f>
        <v>143.76000000000002</v>
      </c>
      <c r="S100" s="206"/>
      <c r="T100" s="208">
        <f>SUM(T101:T173)</f>
        <v>3.4050000000000002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70</v>
      </c>
      <c r="AU100" s="210" t="s">
        <v>79</v>
      </c>
      <c r="AY100" s="209" t="s">
        <v>178</v>
      </c>
      <c r="BK100" s="211">
        <f>SUM(BK101:BK173)</f>
        <v>0</v>
      </c>
    </row>
    <row r="101" s="2" customFormat="1" ht="37.8" customHeight="1">
      <c r="A101" s="40"/>
      <c r="B101" s="41"/>
      <c r="C101" s="214" t="s">
        <v>79</v>
      </c>
      <c r="D101" s="214" t="s">
        <v>180</v>
      </c>
      <c r="E101" s="215" t="s">
        <v>2432</v>
      </c>
      <c r="F101" s="216" t="s">
        <v>2433</v>
      </c>
      <c r="G101" s="217" t="s">
        <v>183</v>
      </c>
      <c r="H101" s="218">
        <v>3</v>
      </c>
      <c r="I101" s="219"/>
      <c r="J101" s="220">
        <f>ROUND(I101*H101,2)</f>
        <v>0</v>
      </c>
      <c r="K101" s="216" t="s">
        <v>184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0.75</v>
      </c>
      <c r="T101" s="224">
        <f>S101*H101</f>
        <v>2.25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2434</v>
      </c>
    </row>
    <row r="102" s="2" customFormat="1">
      <c r="A102" s="40"/>
      <c r="B102" s="41"/>
      <c r="C102" s="42"/>
      <c r="D102" s="227" t="s">
        <v>187</v>
      </c>
      <c r="E102" s="42"/>
      <c r="F102" s="228" t="s">
        <v>2435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187</v>
      </c>
      <c r="AU102" s="19" t="s">
        <v>81</v>
      </c>
    </row>
    <row r="103" s="13" customFormat="1">
      <c r="A103" s="13"/>
      <c r="B103" s="232"/>
      <c r="C103" s="233"/>
      <c r="D103" s="234" t="s">
        <v>189</v>
      </c>
      <c r="E103" s="235" t="s">
        <v>19</v>
      </c>
      <c r="F103" s="236" t="s">
        <v>2436</v>
      </c>
      <c r="G103" s="233"/>
      <c r="H103" s="237">
        <v>3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189</v>
      </c>
      <c r="AU103" s="243" t="s">
        <v>81</v>
      </c>
      <c r="AV103" s="13" t="s">
        <v>81</v>
      </c>
      <c r="AW103" s="13" t="s">
        <v>33</v>
      </c>
      <c r="AX103" s="13" t="s">
        <v>79</v>
      </c>
      <c r="AY103" s="243" t="s">
        <v>178</v>
      </c>
    </row>
    <row r="104" s="2" customFormat="1" ht="37.8" customHeight="1">
      <c r="A104" s="40"/>
      <c r="B104" s="41"/>
      <c r="C104" s="214" t="s">
        <v>81</v>
      </c>
      <c r="D104" s="214" t="s">
        <v>180</v>
      </c>
      <c r="E104" s="215" t="s">
        <v>2437</v>
      </c>
      <c r="F104" s="216" t="s">
        <v>2438</v>
      </c>
      <c r="G104" s="217" t="s">
        <v>183</v>
      </c>
      <c r="H104" s="218">
        <v>3</v>
      </c>
      <c r="I104" s="219"/>
      <c r="J104" s="220">
        <f>ROUND(I104*H104,2)</f>
        <v>0</v>
      </c>
      <c r="K104" s="216" t="s">
        <v>184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0.22</v>
      </c>
      <c r="T104" s="224">
        <f>S104*H104</f>
        <v>0.66000000000000003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2439</v>
      </c>
    </row>
    <row r="105" s="2" customFormat="1">
      <c r="A105" s="40"/>
      <c r="B105" s="41"/>
      <c r="C105" s="42"/>
      <c r="D105" s="227" t="s">
        <v>187</v>
      </c>
      <c r="E105" s="42"/>
      <c r="F105" s="228" t="s">
        <v>2440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187</v>
      </c>
      <c r="AU105" s="19" t="s">
        <v>81</v>
      </c>
    </row>
    <row r="106" s="13" customFormat="1">
      <c r="A106" s="13"/>
      <c r="B106" s="232"/>
      <c r="C106" s="233"/>
      <c r="D106" s="234" t="s">
        <v>189</v>
      </c>
      <c r="E106" s="235" t="s">
        <v>19</v>
      </c>
      <c r="F106" s="236" t="s">
        <v>2436</v>
      </c>
      <c r="G106" s="233"/>
      <c r="H106" s="237">
        <v>3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189</v>
      </c>
      <c r="AU106" s="243" t="s">
        <v>81</v>
      </c>
      <c r="AV106" s="13" t="s">
        <v>81</v>
      </c>
      <c r="AW106" s="13" t="s">
        <v>33</v>
      </c>
      <c r="AX106" s="13" t="s">
        <v>79</v>
      </c>
      <c r="AY106" s="243" t="s">
        <v>178</v>
      </c>
    </row>
    <row r="107" s="2" customFormat="1" ht="24.15" customHeight="1">
      <c r="A107" s="40"/>
      <c r="B107" s="41"/>
      <c r="C107" s="214" t="s">
        <v>197</v>
      </c>
      <c r="D107" s="214" t="s">
        <v>180</v>
      </c>
      <c r="E107" s="215" t="s">
        <v>2441</v>
      </c>
      <c r="F107" s="216" t="s">
        <v>2442</v>
      </c>
      <c r="G107" s="217" t="s">
        <v>275</v>
      </c>
      <c r="H107" s="218">
        <v>1</v>
      </c>
      <c r="I107" s="219"/>
      <c r="J107" s="220">
        <f>ROUND(I107*H107,2)</f>
        <v>0</v>
      </c>
      <c r="K107" s="216" t="s">
        <v>184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0.28999999999999998</v>
      </c>
      <c r="T107" s="224">
        <f>S107*H107</f>
        <v>0.28999999999999998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2443</v>
      </c>
    </row>
    <row r="108" s="2" customFormat="1">
      <c r="A108" s="40"/>
      <c r="B108" s="41"/>
      <c r="C108" s="42"/>
      <c r="D108" s="227" t="s">
        <v>187</v>
      </c>
      <c r="E108" s="42"/>
      <c r="F108" s="228" t="s">
        <v>2444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187</v>
      </c>
      <c r="AU108" s="19" t="s">
        <v>81</v>
      </c>
    </row>
    <row r="109" s="13" customFormat="1">
      <c r="A109" s="13"/>
      <c r="B109" s="232"/>
      <c r="C109" s="233"/>
      <c r="D109" s="234" t="s">
        <v>189</v>
      </c>
      <c r="E109" s="235" t="s">
        <v>19</v>
      </c>
      <c r="F109" s="236" t="s">
        <v>2445</v>
      </c>
      <c r="G109" s="233"/>
      <c r="H109" s="237">
        <v>1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189</v>
      </c>
      <c r="AU109" s="243" t="s">
        <v>81</v>
      </c>
      <c r="AV109" s="13" t="s">
        <v>81</v>
      </c>
      <c r="AW109" s="13" t="s">
        <v>33</v>
      </c>
      <c r="AX109" s="13" t="s">
        <v>79</v>
      </c>
      <c r="AY109" s="243" t="s">
        <v>178</v>
      </c>
    </row>
    <row r="110" s="2" customFormat="1" ht="24.15" customHeight="1">
      <c r="A110" s="40"/>
      <c r="B110" s="41"/>
      <c r="C110" s="214" t="s">
        <v>185</v>
      </c>
      <c r="D110" s="214" t="s">
        <v>180</v>
      </c>
      <c r="E110" s="215" t="s">
        <v>2446</v>
      </c>
      <c r="F110" s="216" t="s">
        <v>2447</v>
      </c>
      <c r="G110" s="217" t="s">
        <v>275</v>
      </c>
      <c r="H110" s="218">
        <v>1</v>
      </c>
      <c r="I110" s="219"/>
      <c r="J110" s="220">
        <f>ROUND(I110*H110,2)</f>
        <v>0</v>
      </c>
      <c r="K110" s="216" t="s">
        <v>184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0.20499999999999999</v>
      </c>
      <c r="T110" s="224">
        <f>S110*H110</f>
        <v>0.20499999999999999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2448</v>
      </c>
    </row>
    <row r="111" s="2" customFormat="1">
      <c r="A111" s="40"/>
      <c r="B111" s="41"/>
      <c r="C111" s="42"/>
      <c r="D111" s="227" t="s">
        <v>187</v>
      </c>
      <c r="E111" s="42"/>
      <c r="F111" s="228" t="s">
        <v>2449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187</v>
      </c>
      <c r="AU111" s="19" t="s">
        <v>81</v>
      </c>
    </row>
    <row r="112" s="13" customFormat="1">
      <c r="A112" s="13"/>
      <c r="B112" s="232"/>
      <c r="C112" s="233"/>
      <c r="D112" s="234" t="s">
        <v>189</v>
      </c>
      <c r="E112" s="235" t="s">
        <v>19</v>
      </c>
      <c r="F112" s="236" t="s">
        <v>2445</v>
      </c>
      <c r="G112" s="233"/>
      <c r="H112" s="237">
        <v>1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189</v>
      </c>
      <c r="AU112" s="243" t="s">
        <v>81</v>
      </c>
      <c r="AV112" s="13" t="s">
        <v>81</v>
      </c>
      <c r="AW112" s="13" t="s">
        <v>33</v>
      </c>
      <c r="AX112" s="13" t="s">
        <v>79</v>
      </c>
      <c r="AY112" s="243" t="s">
        <v>178</v>
      </c>
    </row>
    <row r="113" s="2" customFormat="1" ht="24.15" customHeight="1">
      <c r="A113" s="40"/>
      <c r="B113" s="41"/>
      <c r="C113" s="214" t="s">
        <v>215</v>
      </c>
      <c r="D113" s="214" t="s">
        <v>180</v>
      </c>
      <c r="E113" s="215" t="s">
        <v>198</v>
      </c>
      <c r="F113" s="216" t="s">
        <v>199</v>
      </c>
      <c r="G113" s="217" t="s">
        <v>193</v>
      </c>
      <c r="H113" s="218">
        <v>16</v>
      </c>
      <c r="I113" s="219"/>
      <c r="J113" s="220">
        <f>ROUND(I113*H113,2)</f>
        <v>0</v>
      </c>
      <c r="K113" s="216" t="s">
        <v>184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2450</v>
      </c>
    </row>
    <row r="114" s="2" customFormat="1">
      <c r="A114" s="40"/>
      <c r="B114" s="41"/>
      <c r="C114" s="42"/>
      <c r="D114" s="227" t="s">
        <v>187</v>
      </c>
      <c r="E114" s="42"/>
      <c r="F114" s="228" t="s">
        <v>201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187</v>
      </c>
      <c r="AU114" s="19" t="s">
        <v>81</v>
      </c>
    </row>
    <row r="115" s="13" customFormat="1">
      <c r="A115" s="13"/>
      <c r="B115" s="232"/>
      <c r="C115" s="233"/>
      <c r="D115" s="234" t="s">
        <v>189</v>
      </c>
      <c r="E115" s="235" t="s">
        <v>19</v>
      </c>
      <c r="F115" s="236" t="s">
        <v>2451</v>
      </c>
      <c r="G115" s="233"/>
      <c r="H115" s="237">
        <v>8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189</v>
      </c>
      <c r="AU115" s="243" t="s">
        <v>81</v>
      </c>
      <c r="AV115" s="13" t="s">
        <v>81</v>
      </c>
      <c r="AW115" s="13" t="s">
        <v>33</v>
      </c>
      <c r="AX115" s="13" t="s">
        <v>71</v>
      </c>
      <c r="AY115" s="243" t="s">
        <v>178</v>
      </c>
    </row>
    <row r="116" s="13" customFormat="1">
      <c r="A116" s="13"/>
      <c r="B116" s="232"/>
      <c r="C116" s="233"/>
      <c r="D116" s="234" t="s">
        <v>189</v>
      </c>
      <c r="E116" s="235" t="s">
        <v>19</v>
      </c>
      <c r="F116" s="236" t="s">
        <v>2452</v>
      </c>
      <c r="G116" s="233"/>
      <c r="H116" s="237">
        <v>8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189</v>
      </c>
      <c r="AU116" s="243" t="s">
        <v>81</v>
      </c>
      <c r="AV116" s="13" t="s">
        <v>81</v>
      </c>
      <c r="AW116" s="13" t="s">
        <v>33</v>
      </c>
      <c r="AX116" s="13" t="s">
        <v>71</v>
      </c>
      <c r="AY116" s="243" t="s">
        <v>178</v>
      </c>
    </row>
    <row r="117" s="14" customFormat="1">
      <c r="A117" s="14"/>
      <c r="B117" s="244"/>
      <c r="C117" s="245"/>
      <c r="D117" s="234" t="s">
        <v>189</v>
      </c>
      <c r="E117" s="246" t="s">
        <v>19</v>
      </c>
      <c r="F117" s="247" t="s">
        <v>214</v>
      </c>
      <c r="G117" s="245"/>
      <c r="H117" s="248">
        <v>16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189</v>
      </c>
      <c r="AU117" s="254" t="s">
        <v>81</v>
      </c>
      <c r="AV117" s="14" t="s">
        <v>185</v>
      </c>
      <c r="AW117" s="14" t="s">
        <v>33</v>
      </c>
      <c r="AX117" s="14" t="s">
        <v>79</v>
      </c>
      <c r="AY117" s="254" t="s">
        <v>178</v>
      </c>
    </row>
    <row r="118" s="2" customFormat="1" ht="24.15" customHeight="1">
      <c r="A118" s="40"/>
      <c r="B118" s="41"/>
      <c r="C118" s="214" t="s">
        <v>222</v>
      </c>
      <c r="D118" s="214" t="s">
        <v>180</v>
      </c>
      <c r="E118" s="215" t="s">
        <v>2453</v>
      </c>
      <c r="F118" s="216" t="s">
        <v>2454</v>
      </c>
      <c r="G118" s="217" t="s">
        <v>193</v>
      </c>
      <c r="H118" s="218">
        <v>16.5</v>
      </c>
      <c r="I118" s="219"/>
      <c r="J118" s="220">
        <f>ROUND(I118*H118,2)</f>
        <v>0</v>
      </c>
      <c r="K118" s="216" t="s">
        <v>184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81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2455</v>
      </c>
    </row>
    <row r="119" s="2" customFormat="1">
      <c r="A119" s="40"/>
      <c r="B119" s="41"/>
      <c r="C119" s="42"/>
      <c r="D119" s="227" t="s">
        <v>187</v>
      </c>
      <c r="E119" s="42"/>
      <c r="F119" s="228" t="s">
        <v>2456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187</v>
      </c>
      <c r="AU119" s="19" t="s">
        <v>81</v>
      </c>
    </row>
    <row r="120" s="13" customFormat="1">
      <c r="A120" s="13"/>
      <c r="B120" s="232"/>
      <c r="C120" s="233"/>
      <c r="D120" s="234" t="s">
        <v>189</v>
      </c>
      <c r="E120" s="235" t="s">
        <v>19</v>
      </c>
      <c r="F120" s="236" t="s">
        <v>2457</v>
      </c>
      <c r="G120" s="233"/>
      <c r="H120" s="237">
        <v>16.5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189</v>
      </c>
      <c r="AU120" s="243" t="s">
        <v>81</v>
      </c>
      <c r="AV120" s="13" t="s">
        <v>81</v>
      </c>
      <c r="AW120" s="13" t="s">
        <v>33</v>
      </c>
      <c r="AX120" s="13" t="s">
        <v>79</v>
      </c>
      <c r="AY120" s="243" t="s">
        <v>178</v>
      </c>
    </row>
    <row r="121" s="2" customFormat="1" ht="24.15" customHeight="1">
      <c r="A121" s="40"/>
      <c r="B121" s="41"/>
      <c r="C121" s="214" t="s">
        <v>230</v>
      </c>
      <c r="D121" s="214" t="s">
        <v>180</v>
      </c>
      <c r="E121" s="215" t="s">
        <v>2458</v>
      </c>
      <c r="F121" s="216" t="s">
        <v>2459</v>
      </c>
      <c r="G121" s="217" t="s">
        <v>193</v>
      </c>
      <c r="H121" s="218">
        <v>98.519999999999996</v>
      </c>
      <c r="I121" s="219"/>
      <c r="J121" s="220">
        <f>ROUND(I121*H121,2)</f>
        <v>0</v>
      </c>
      <c r="K121" s="216" t="s">
        <v>184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81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2460</v>
      </c>
    </row>
    <row r="122" s="2" customFormat="1">
      <c r="A122" s="40"/>
      <c r="B122" s="41"/>
      <c r="C122" s="42"/>
      <c r="D122" s="227" t="s">
        <v>187</v>
      </c>
      <c r="E122" s="42"/>
      <c r="F122" s="228" t="s">
        <v>2461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187</v>
      </c>
      <c r="AU122" s="19" t="s">
        <v>81</v>
      </c>
    </row>
    <row r="123" s="13" customFormat="1">
      <c r="A123" s="13"/>
      <c r="B123" s="232"/>
      <c r="C123" s="233"/>
      <c r="D123" s="234" t="s">
        <v>189</v>
      </c>
      <c r="E123" s="235" t="s">
        <v>19</v>
      </c>
      <c r="F123" s="236" t="s">
        <v>2462</v>
      </c>
      <c r="G123" s="233"/>
      <c r="H123" s="237">
        <v>7.9199999999999999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189</v>
      </c>
      <c r="AU123" s="243" t="s">
        <v>81</v>
      </c>
      <c r="AV123" s="13" t="s">
        <v>81</v>
      </c>
      <c r="AW123" s="13" t="s">
        <v>33</v>
      </c>
      <c r="AX123" s="13" t="s">
        <v>71</v>
      </c>
      <c r="AY123" s="243" t="s">
        <v>178</v>
      </c>
    </row>
    <row r="124" s="13" customFormat="1">
      <c r="A124" s="13"/>
      <c r="B124" s="232"/>
      <c r="C124" s="233"/>
      <c r="D124" s="234" t="s">
        <v>189</v>
      </c>
      <c r="E124" s="235" t="s">
        <v>19</v>
      </c>
      <c r="F124" s="236" t="s">
        <v>2463</v>
      </c>
      <c r="G124" s="233"/>
      <c r="H124" s="237">
        <v>84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189</v>
      </c>
      <c r="AU124" s="243" t="s">
        <v>81</v>
      </c>
      <c r="AV124" s="13" t="s">
        <v>81</v>
      </c>
      <c r="AW124" s="13" t="s">
        <v>33</v>
      </c>
      <c r="AX124" s="13" t="s">
        <v>71</v>
      </c>
      <c r="AY124" s="243" t="s">
        <v>178</v>
      </c>
    </row>
    <row r="125" s="13" customFormat="1">
      <c r="A125" s="13"/>
      <c r="B125" s="232"/>
      <c r="C125" s="233"/>
      <c r="D125" s="234" t="s">
        <v>189</v>
      </c>
      <c r="E125" s="235" t="s">
        <v>19</v>
      </c>
      <c r="F125" s="236" t="s">
        <v>2464</v>
      </c>
      <c r="G125" s="233"/>
      <c r="H125" s="237">
        <v>6.5999999999999996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189</v>
      </c>
      <c r="AU125" s="243" t="s">
        <v>81</v>
      </c>
      <c r="AV125" s="13" t="s">
        <v>81</v>
      </c>
      <c r="AW125" s="13" t="s">
        <v>33</v>
      </c>
      <c r="AX125" s="13" t="s">
        <v>71</v>
      </c>
      <c r="AY125" s="243" t="s">
        <v>178</v>
      </c>
    </row>
    <row r="126" s="14" customFormat="1">
      <c r="A126" s="14"/>
      <c r="B126" s="244"/>
      <c r="C126" s="245"/>
      <c r="D126" s="234" t="s">
        <v>189</v>
      </c>
      <c r="E126" s="246" t="s">
        <v>19</v>
      </c>
      <c r="F126" s="247" t="s">
        <v>214</v>
      </c>
      <c r="G126" s="245"/>
      <c r="H126" s="248">
        <v>98.519999999999996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189</v>
      </c>
      <c r="AU126" s="254" t="s">
        <v>81</v>
      </c>
      <c r="AV126" s="14" t="s">
        <v>185</v>
      </c>
      <c r="AW126" s="14" t="s">
        <v>33</v>
      </c>
      <c r="AX126" s="14" t="s">
        <v>79</v>
      </c>
      <c r="AY126" s="254" t="s">
        <v>178</v>
      </c>
    </row>
    <row r="127" s="2" customFormat="1" ht="24.15" customHeight="1">
      <c r="A127" s="40"/>
      <c r="B127" s="41"/>
      <c r="C127" s="214" t="s">
        <v>232</v>
      </c>
      <c r="D127" s="214" t="s">
        <v>180</v>
      </c>
      <c r="E127" s="215" t="s">
        <v>203</v>
      </c>
      <c r="F127" s="216" t="s">
        <v>204</v>
      </c>
      <c r="G127" s="217" t="s">
        <v>193</v>
      </c>
      <c r="H127" s="218">
        <v>85.280000000000001</v>
      </c>
      <c r="I127" s="219"/>
      <c r="J127" s="220">
        <f>ROUND(I127*H127,2)</f>
        <v>0</v>
      </c>
      <c r="K127" s="216" t="s">
        <v>184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185</v>
      </c>
      <c r="AT127" s="225" t="s">
        <v>180</v>
      </c>
      <c r="AU127" s="225" t="s">
        <v>81</v>
      </c>
      <c r="AY127" s="19" t="s">
        <v>178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185</v>
      </c>
      <c r="BM127" s="225" t="s">
        <v>2465</v>
      </c>
    </row>
    <row r="128" s="2" customFormat="1">
      <c r="A128" s="40"/>
      <c r="B128" s="41"/>
      <c r="C128" s="42"/>
      <c r="D128" s="227" t="s">
        <v>187</v>
      </c>
      <c r="E128" s="42"/>
      <c r="F128" s="228" t="s">
        <v>206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187</v>
      </c>
      <c r="AU128" s="19" t="s">
        <v>81</v>
      </c>
    </row>
    <row r="129" s="13" customFormat="1">
      <c r="A129" s="13"/>
      <c r="B129" s="232"/>
      <c r="C129" s="233"/>
      <c r="D129" s="234" t="s">
        <v>189</v>
      </c>
      <c r="E129" s="235" t="s">
        <v>19</v>
      </c>
      <c r="F129" s="236" t="s">
        <v>2466</v>
      </c>
      <c r="G129" s="233"/>
      <c r="H129" s="237">
        <v>85.280000000000001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189</v>
      </c>
      <c r="AU129" s="243" t="s">
        <v>81</v>
      </c>
      <c r="AV129" s="13" t="s">
        <v>81</v>
      </c>
      <c r="AW129" s="13" t="s">
        <v>33</v>
      </c>
      <c r="AX129" s="13" t="s">
        <v>79</v>
      </c>
      <c r="AY129" s="243" t="s">
        <v>178</v>
      </c>
    </row>
    <row r="130" s="2" customFormat="1" ht="24.15" customHeight="1">
      <c r="A130" s="40"/>
      <c r="B130" s="41"/>
      <c r="C130" s="214" t="s">
        <v>238</v>
      </c>
      <c r="D130" s="214" t="s">
        <v>180</v>
      </c>
      <c r="E130" s="215" t="s">
        <v>2467</v>
      </c>
      <c r="F130" s="216" t="s">
        <v>2468</v>
      </c>
      <c r="G130" s="217" t="s">
        <v>193</v>
      </c>
      <c r="H130" s="218">
        <v>111.59999999999999</v>
      </c>
      <c r="I130" s="219"/>
      <c r="J130" s="220">
        <f>ROUND(I130*H130,2)</f>
        <v>0</v>
      </c>
      <c r="K130" s="216" t="s">
        <v>184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185</v>
      </c>
      <c r="AT130" s="225" t="s">
        <v>180</v>
      </c>
      <c r="AU130" s="225" t="s">
        <v>81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185</v>
      </c>
      <c r="BM130" s="225" t="s">
        <v>2469</v>
      </c>
    </row>
    <row r="131" s="2" customFormat="1">
      <c r="A131" s="40"/>
      <c r="B131" s="41"/>
      <c r="C131" s="42"/>
      <c r="D131" s="227" t="s">
        <v>187</v>
      </c>
      <c r="E131" s="42"/>
      <c r="F131" s="228" t="s">
        <v>2470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187</v>
      </c>
      <c r="AU131" s="19" t="s">
        <v>81</v>
      </c>
    </row>
    <row r="132" s="13" customFormat="1">
      <c r="A132" s="13"/>
      <c r="B132" s="232"/>
      <c r="C132" s="233"/>
      <c r="D132" s="234" t="s">
        <v>189</v>
      </c>
      <c r="E132" s="235" t="s">
        <v>19</v>
      </c>
      <c r="F132" s="236" t="s">
        <v>2471</v>
      </c>
      <c r="G132" s="233"/>
      <c r="H132" s="237">
        <v>111.59999999999999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189</v>
      </c>
      <c r="AU132" s="243" t="s">
        <v>81</v>
      </c>
      <c r="AV132" s="13" t="s">
        <v>81</v>
      </c>
      <c r="AW132" s="13" t="s">
        <v>33</v>
      </c>
      <c r="AX132" s="13" t="s">
        <v>79</v>
      </c>
      <c r="AY132" s="243" t="s">
        <v>178</v>
      </c>
    </row>
    <row r="133" s="2" customFormat="1" ht="37.8" customHeight="1">
      <c r="A133" s="40"/>
      <c r="B133" s="41"/>
      <c r="C133" s="214" t="s">
        <v>246</v>
      </c>
      <c r="D133" s="214" t="s">
        <v>180</v>
      </c>
      <c r="E133" s="215" t="s">
        <v>223</v>
      </c>
      <c r="F133" s="216" t="s">
        <v>224</v>
      </c>
      <c r="G133" s="217" t="s">
        <v>193</v>
      </c>
      <c r="H133" s="218">
        <v>327.89999999999998</v>
      </c>
      <c r="I133" s="219"/>
      <c r="J133" s="220">
        <f>ROUND(I133*H133,2)</f>
        <v>0</v>
      </c>
      <c r="K133" s="216" t="s">
        <v>184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185</v>
      </c>
      <c r="AT133" s="225" t="s">
        <v>180</v>
      </c>
      <c r="AU133" s="225" t="s">
        <v>81</v>
      </c>
      <c r="AY133" s="19" t="s">
        <v>178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185</v>
      </c>
      <c r="BM133" s="225" t="s">
        <v>2472</v>
      </c>
    </row>
    <row r="134" s="2" customFormat="1">
      <c r="A134" s="40"/>
      <c r="B134" s="41"/>
      <c r="C134" s="42"/>
      <c r="D134" s="227" t="s">
        <v>187</v>
      </c>
      <c r="E134" s="42"/>
      <c r="F134" s="228" t="s">
        <v>226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187</v>
      </c>
      <c r="AU134" s="19" t="s">
        <v>81</v>
      </c>
    </row>
    <row r="135" s="13" customFormat="1">
      <c r="A135" s="13"/>
      <c r="B135" s="232"/>
      <c r="C135" s="233"/>
      <c r="D135" s="234" t="s">
        <v>189</v>
      </c>
      <c r="E135" s="235" t="s">
        <v>19</v>
      </c>
      <c r="F135" s="236" t="s">
        <v>2473</v>
      </c>
      <c r="G135" s="233"/>
      <c r="H135" s="237">
        <v>327.89999999999998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189</v>
      </c>
      <c r="AU135" s="243" t="s">
        <v>81</v>
      </c>
      <c r="AV135" s="13" t="s">
        <v>81</v>
      </c>
      <c r="AW135" s="13" t="s">
        <v>33</v>
      </c>
      <c r="AX135" s="13" t="s">
        <v>79</v>
      </c>
      <c r="AY135" s="243" t="s">
        <v>178</v>
      </c>
    </row>
    <row r="136" s="2" customFormat="1" ht="37.8" customHeight="1">
      <c r="A136" s="40"/>
      <c r="B136" s="41"/>
      <c r="C136" s="214" t="s">
        <v>248</v>
      </c>
      <c r="D136" s="214" t="s">
        <v>180</v>
      </c>
      <c r="E136" s="215" t="s">
        <v>223</v>
      </c>
      <c r="F136" s="216" t="s">
        <v>224</v>
      </c>
      <c r="G136" s="217" t="s">
        <v>193</v>
      </c>
      <c r="H136" s="218">
        <v>212.00999999999999</v>
      </c>
      <c r="I136" s="219"/>
      <c r="J136" s="220">
        <f>ROUND(I136*H136,2)</f>
        <v>0</v>
      </c>
      <c r="K136" s="216" t="s">
        <v>184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185</v>
      </c>
      <c r="AT136" s="225" t="s">
        <v>180</v>
      </c>
      <c r="AU136" s="225" t="s">
        <v>81</v>
      </c>
      <c r="AY136" s="19" t="s">
        <v>178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185</v>
      </c>
      <c r="BM136" s="225" t="s">
        <v>2474</v>
      </c>
    </row>
    <row r="137" s="2" customFormat="1">
      <c r="A137" s="40"/>
      <c r="B137" s="41"/>
      <c r="C137" s="42"/>
      <c r="D137" s="227" t="s">
        <v>187</v>
      </c>
      <c r="E137" s="42"/>
      <c r="F137" s="228" t="s">
        <v>226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187</v>
      </c>
      <c r="AU137" s="19" t="s">
        <v>81</v>
      </c>
    </row>
    <row r="138" s="2" customFormat="1" ht="37.8" customHeight="1">
      <c r="A138" s="40"/>
      <c r="B138" s="41"/>
      <c r="C138" s="214" t="s">
        <v>8</v>
      </c>
      <c r="D138" s="214" t="s">
        <v>180</v>
      </c>
      <c r="E138" s="215" t="s">
        <v>233</v>
      </c>
      <c r="F138" s="216" t="s">
        <v>234</v>
      </c>
      <c r="G138" s="217" t="s">
        <v>193</v>
      </c>
      <c r="H138" s="218">
        <v>117.89</v>
      </c>
      <c r="I138" s="219"/>
      <c r="J138" s="220">
        <f>ROUND(I138*H138,2)</f>
        <v>0</v>
      </c>
      <c r="K138" s="216" t="s">
        <v>184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185</v>
      </c>
      <c r="AT138" s="225" t="s">
        <v>180</v>
      </c>
      <c r="AU138" s="225" t="s">
        <v>81</v>
      </c>
      <c r="AY138" s="19" t="s">
        <v>178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185</v>
      </c>
      <c r="BM138" s="225" t="s">
        <v>2475</v>
      </c>
    </row>
    <row r="139" s="2" customFormat="1">
      <c r="A139" s="40"/>
      <c r="B139" s="41"/>
      <c r="C139" s="42"/>
      <c r="D139" s="227" t="s">
        <v>187</v>
      </c>
      <c r="E139" s="42"/>
      <c r="F139" s="228" t="s">
        <v>236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187</v>
      </c>
      <c r="AU139" s="19" t="s">
        <v>81</v>
      </c>
    </row>
    <row r="140" s="2" customFormat="1" ht="24.15" customHeight="1">
      <c r="A140" s="40"/>
      <c r="B140" s="41"/>
      <c r="C140" s="214" t="s">
        <v>259</v>
      </c>
      <c r="D140" s="214" t="s">
        <v>180</v>
      </c>
      <c r="E140" s="215" t="s">
        <v>239</v>
      </c>
      <c r="F140" s="216" t="s">
        <v>240</v>
      </c>
      <c r="G140" s="217" t="s">
        <v>193</v>
      </c>
      <c r="H140" s="218">
        <v>212.00999999999999</v>
      </c>
      <c r="I140" s="219"/>
      <c r="J140" s="220">
        <f>ROUND(I140*H140,2)</f>
        <v>0</v>
      </c>
      <c r="K140" s="216" t="s">
        <v>184</v>
      </c>
      <c r="L140" s="46"/>
      <c r="M140" s="221" t="s">
        <v>19</v>
      </c>
      <c r="N140" s="222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185</v>
      </c>
      <c r="AT140" s="225" t="s">
        <v>180</v>
      </c>
      <c r="AU140" s="225" t="s">
        <v>81</v>
      </c>
      <c r="AY140" s="19" t="s">
        <v>178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185</v>
      </c>
      <c r="BM140" s="225" t="s">
        <v>2476</v>
      </c>
    </row>
    <row r="141" s="2" customFormat="1">
      <c r="A141" s="40"/>
      <c r="B141" s="41"/>
      <c r="C141" s="42"/>
      <c r="D141" s="227" t="s">
        <v>187</v>
      </c>
      <c r="E141" s="42"/>
      <c r="F141" s="228" t="s">
        <v>242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187</v>
      </c>
      <c r="AU141" s="19" t="s">
        <v>81</v>
      </c>
    </row>
    <row r="142" s="13" customFormat="1">
      <c r="A142" s="13"/>
      <c r="B142" s="232"/>
      <c r="C142" s="233"/>
      <c r="D142" s="234" t="s">
        <v>189</v>
      </c>
      <c r="E142" s="235" t="s">
        <v>19</v>
      </c>
      <c r="F142" s="236" t="s">
        <v>2477</v>
      </c>
      <c r="G142" s="233"/>
      <c r="H142" s="237">
        <v>212.00999999999999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189</v>
      </c>
      <c r="AU142" s="243" t="s">
        <v>81</v>
      </c>
      <c r="AV142" s="13" t="s">
        <v>81</v>
      </c>
      <c r="AW142" s="13" t="s">
        <v>33</v>
      </c>
      <c r="AX142" s="13" t="s">
        <v>79</v>
      </c>
      <c r="AY142" s="243" t="s">
        <v>178</v>
      </c>
    </row>
    <row r="143" s="2" customFormat="1" ht="24.15" customHeight="1">
      <c r="A143" s="40"/>
      <c r="B143" s="41"/>
      <c r="C143" s="214" t="s">
        <v>261</v>
      </c>
      <c r="D143" s="214" t="s">
        <v>180</v>
      </c>
      <c r="E143" s="215" t="s">
        <v>239</v>
      </c>
      <c r="F143" s="216" t="s">
        <v>240</v>
      </c>
      <c r="G143" s="217" t="s">
        <v>193</v>
      </c>
      <c r="H143" s="218">
        <v>117.89</v>
      </c>
      <c r="I143" s="219"/>
      <c r="J143" s="220">
        <f>ROUND(I143*H143,2)</f>
        <v>0</v>
      </c>
      <c r="K143" s="216" t="s">
        <v>184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185</v>
      </c>
      <c r="AT143" s="225" t="s">
        <v>180</v>
      </c>
      <c r="AU143" s="225" t="s">
        <v>81</v>
      </c>
      <c r="AY143" s="19" t="s">
        <v>178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185</v>
      </c>
      <c r="BM143" s="225" t="s">
        <v>2478</v>
      </c>
    </row>
    <row r="144" s="2" customFormat="1">
      <c r="A144" s="40"/>
      <c r="B144" s="41"/>
      <c r="C144" s="42"/>
      <c r="D144" s="227" t="s">
        <v>187</v>
      </c>
      <c r="E144" s="42"/>
      <c r="F144" s="228" t="s">
        <v>242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187</v>
      </c>
      <c r="AU144" s="19" t="s">
        <v>81</v>
      </c>
    </row>
    <row r="145" s="13" customFormat="1">
      <c r="A145" s="13"/>
      <c r="B145" s="232"/>
      <c r="C145" s="233"/>
      <c r="D145" s="234" t="s">
        <v>189</v>
      </c>
      <c r="E145" s="235" t="s">
        <v>19</v>
      </c>
      <c r="F145" s="236" t="s">
        <v>2479</v>
      </c>
      <c r="G145" s="233"/>
      <c r="H145" s="237">
        <v>117.89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189</v>
      </c>
      <c r="AU145" s="243" t="s">
        <v>81</v>
      </c>
      <c r="AV145" s="13" t="s">
        <v>81</v>
      </c>
      <c r="AW145" s="13" t="s">
        <v>33</v>
      </c>
      <c r="AX145" s="13" t="s">
        <v>79</v>
      </c>
      <c r="AY145" s="243" t="s">
        <v>178</v>
      </c>
    </row>
    <row r="146" s="2" customFormat="1" ht="24.15" customHeight="1">
      <c r="A146" s="40"/>
      <c r="B146" s="41"/>
      <c r="C146" s="214" t="s">
        <v>266</v>
      </c>
      <c r="D146" s="214" t="s">
        <v>180</v>
      </c>
      <c r="E146" s="215" t="s">
        <v>249</v>
      </c>
      <c r="F146" s="216" t="s">
        <v>250</v>
      </c>
      <c r="G146" s="217" t="s">
        <v>251</v>
      </c>
      <c r="H146" s="218">
        <v>212.202</v>
      </c>
      <c r="I146" s="219"/>
      <c r="J146" s="220">
        <f>ROUND(I146*H146,2)</f>
        <v>0</v>
      </c>
      <c r="K146" s="216" t="s">
        <v>184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185</v>
      </c>
      <c r="AT146" s="225" t="s">
        <v>180</v>
      </c>
      <c r="AU146" s="225" t="s">
        <v>81</v>
      </c>
      <c r="AY146" s="19" t="s">
        <v>178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185</v>
      </c>
      <c r="BM146" s="225" t="s">
        <v>2480</v>
      </c>
    </row>
    <row r="147" s="2" customFormat="1">
      <c r="A147" s="40"/>
      <c r="B147" s="41"/>
      <c r="C147" s="42"/>
      <c r="D147" s="227" t="s">
        <v>187</v>
      </c>
      <c r="E147" s="42"/>
      <c r="F147" s="228" t="s">
        <v>253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187</v>
      </c>
      <c r="AU147" s="19" t="s">
        <v>81</v>
      </c>
    </row>
    <row r="148" s="13" customFormat="1">
      <c r="A148" s="13"/>
      <c r="B148" s="232"/>
      <c r="C148" s="233"/>
      <c r="D148" s="234" t="s">
        <v>189</v>
      </c>
      <c r="E148" s="233"/>
      <c r="F148" s="236" t="s">
        <v>2481</v>
      </c>
      <c r="G148" s="233"/>
      <c r="H148" s="237">
        <v>212.202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189</v>
      </c>
      <c r="AU148" s="243" t="s">
        <v>81</v>
      </c>
      <c r="AV148" s="13" t="s">
        <v>81</v>
      </c>
      <c r="AW148" s="13" t="s">
        <v>4</v>
      </c>
      <c r="AX148" s="13" t="s">
        <v>79</v>
      </c>
      <c r="AY148" s="243" t="s">
        <v>178</v>
      </c>
    </row>
    <row r="149" s="2" customFormat="1" ht="24.15" customHeight="1">
      <c r="A149" s="40"/>
      <c r="B149" s="41"/>
      <c r="C149" s="214" t="s">
        <v>272</v>
      </c>
      <c r="D149" s="214" t="s">
        <v>180</v>
      </c>
      <c r="E149" s="215" t="s">
        <v>255</v>
      </c>
      <c r="F149" s="216" t="s">
        <v>256</v>
      </c>
      <c r="G149" s="217" t="s">
        <v>193</v>
      </c>
      <c r="H149" s="218">
        <v>117.89</v>
      </c>
      <c r="I149" s="219"/>
      <c r="J149" s="220">
        <f>ROUND(I149*H149,2)</f>
        <v>0</v>
      </c>
      <c r="K149" s="216" t="s">
        <v>184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185</v>
      </c>
      <c r="AT149" s="225" t="s">
        <v>180</v>
      </c>
      <c r="AU149" s="225" t="s">
        <v>81</v>
      </c>
      <c r="AY149" s="19" t="s">
        <v>178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185</v>
      </c>
      <c r="BM149" s="225" t="s">
        <v>2482</v>
      </c>
    </row>
    <row r="150" s="2" customFormat="1">
      <c r="A150" s="40"/>
      <c r="B150" s="41"/>
      <c r="C150" s="42"/>
      <c r="D150" s="227" t="s">
        <v>187</v>
      </c>
      <c r="E150" s="42"/>
      <c r="F150" s="228" t="s">
        <v>258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187</v>
      </c>
      <c r="AU150" s="19" t="s">
        <v>81</v>
      </c>
    </row>
    <row r="151" s="2" customFormat="1" ht="24.15" customHeight="1">
      <c r="A151" s="40"/>
      <c r="B151" s="41"/>
      <c r="C151" s="214" t="s">
        <v>279</v>
      </c>
      <c r="D151" s="214" t="s">
        <v>180</v>
      </c>
      <c r="E151" s="215" t="s">
        <v>255</v>
      </c>
      <c r="F151" s="216" t="s">
        <v>256</v>
      </c>
      <c r="G151" s="217" t="s">
        <v>193</v>
      </c>
      <c r="H151" s="218">
        <v>327.89999999999998</v>
      </c>
      <c r="I151" s="219"/>
      <c r="J151" s="220">
        <f>ROUND(I151*H151,2)</f>
        <v>0</v>
      </c>
      <c r="K151" s="216" t="s">
        <v>184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185</v>
      </c>
      <c r="AT151" s="225" t="s">
        <v>180</v>
      </c>
      <c r="AU151" s="225" t="s">
        <v>81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185</v>
      </c>
      <c r="BM151" s="225" t="s">
        <v>2483</v>
      </c>
    </row>
    <row r="152" s="2" customFormat="1">
      <c r="A152" s="40"/>
      <c r="B152" s="41"/>
      <c r="C152" s="42"/>
      <c r="D152" s="227" t="s">
        <v>187</v>
      </c>
      <c r="E152" s="42"/>
      <c r="F152" s="228" t="s">
        <v>258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187</v>
      </c>
      <c r="AU152" s="19" t="s">
        <v>81</v>
      </c>
    </row>
    <row r="153" s="2" customFormat="1" ht="24.15" customHeight="1">
      <c r="A153" s="40"/>
      <c r="B153" s="41"/>
      <c r="C153" s="214" t="s">
        <v>285</v>
      </c>
      <c r="D153" s="214" t="s">
        <v>180</v>
      </c>
      <c r="E153" s="215" t="s">
        <v>262</v>
      </c>
      <c r="F153" s="216" t="s">
        <v>263</v>
      </c>
      <c r="G153" s="217" t="s">
        <v>193</v>
      </c>
      <c r="H153" s="218">
        <v>212.00999999999999</v>
      </c>
      <c r="I153" s="219"/>
      <c r="J153" s="220">
        <f>ROUND(I153*H153,2)</f>
        <v>0</v>
      </c>
      <c r="K153" s="216" t="s">
        <v>184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185</v>
      </c>
      <c r="AT153" s="225" t="s">
        <v>180</v>
      </c>
      <c r="AU153" s="225" t="s">
        <v>81</v>
      </c>
      <c r="AY153" s="19" t="s">
        <v>178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185</v>
      </c>
      <c r="BM153" s="225" t="s">
        <v>2484</v>
      </c>
    </row>
    <row r="154" s="2" customFormat="1">
      <c r="A154" s="40"/>
      <c r="B154" s="41"/>
      <c r="C154" s="42"/>
      <c r="D154" s="227" t="s">
        <v>187</v>
      </c>
      <c r="E154" s="42"/>
      <c r="F154" s="228" t="s">
        <v>265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187</v>
      </c>
      <c r="AU154" s="19" t="s">
        <v>81</v>
      </c>
    </row>
    <row r="155" s="13" customFormat="1">
      <c r="A155" s="13"/>
      <c r="B155" s="232"/>
      <c r="C155" s="233"/>
      <c r="D155" s="234" t="s">
        <v>189</v>
      </c>
      <c r="E155" s="235" t="s">
        <v>19</v>
      </c>
      <c r="F155" s="236" t="s">
        <v>2485</v>
      </c>
      <c r="G155" s="233"/>
      <c r="H155" s="237">
        <v>209.00999999999999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189</v>
      </c>
      <c r="AU155" s="243" t="s">
        <v>81</v>
      </c>
      <c r="AV155" s="13" t="s">
        <v>81</v>
      </c>
      <c r="AW155" s="13" t="s">
        <v>33</v>
      </c>
      <c r="AX155" s="13" t="s">
        <v>71</v>
      </c>
      <c r="AY155" s="243" t="s">
        <v>178</v>
      </c>
    </row>
    <row r="156" s="13" customFormat="1">
      <c r="A156" s="13"/>
      <c r="B156" s="232"/>
      <c r="C156" s="233"/>
      <c r="D156" s="234" t="s">
        <v>189</v>
      </c>
      <c r="E156" s="235" t="s">
        <v>19</v>
      </c>
      <c r="F156" s="236" t="s">
        <v>2486</v>
      </c>
      <c r="G156" s="233"/>
      <c r="H156" s="237">
        <v>3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189</v>
      </c>
      <c r="AU156" s="243" t="s">
        <v>81</v>
      </c>
      <c r="AV156" s="13" t="s">
        <v>81</v>
      </c>
      <c r="AW156" s="13" t="s">
        <v>33</v>
      </c>
      <c r="AX156" s="13" t="s">
        <v>71</v>
      </c>
      <c r="AY156" s="243" t="s">
        <v>178</v>
      </c>
    </row>
    <row r="157" s="14" customFormat="1">
      <c r="A157" s="14"/>
      <c r="B157" s="244"/>
      <c r="C157" s="245"/>
      <c r="D157" s="234" t="s">
        <v>189</v>
      </c>
      <c r="E157" s="246" t="s">
        <v>19</v>
      </c>
      <c r="F157" s="247" t="s">
        <v>214</v>
      </c>
      <c r="G157" s="245"/>
      <c r="H157" s="248">
        <v>212.00999999999999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189</v>
      </c>
      <c r="AU157" s="254" t="s">
        <v>81</v>
      </c>
      <c r="AV157" s="14" t="s">
        <v>185</v>
      </c>
      <c r="AW157" s="14" t="s">
        <v>33</v>
      </c>
      <c r="AX157" s="14" t="s">
        <v>79</v>
      </c>
      <c r="AY157" s="254" t="s">
        <v>178</v>
      </c>
    </row>
    <row r="158" s="2" customFormat="1" ht="24.15" customHeight="1">
      <c r="A158" s="40"/>
      <c r="B158" s="41"/>
      <c r="C158" s="214" t="s">
        <v>291</v>
      </c>
      <c r="D158" s="214" t="s">
        <v>180</v>
      </c>
      <c r="E158" s="215" t="s">
        <v>262</v>
      </c>
      <c r="F158" s="216" t="s">
        <v>263</v>
      </c>
      <c r="G158" s="217" t="s">
        <v>193</v>
      </c>
      <c r="H158" s="218">
        <v>1.6499999999999999</v>
      </c>
      <c r="I158" s="219"/>
      <c r="J158" s="220">
        <f>ROUND(I158*H158,2)</f>
        <v>0</v>
      </c>
      <c r="K158" s="216" t="s">
        <v>184</v>
      </c>
      <c r="L158" s="46"/>
      <c r="M158" s="221" t="s">
        <v>19</v>
      </c>
      <c r="N158" s="222" t="s">
        <v>42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185</v>
      </c>
      <c r="AT158" s="225" t="s">
        <v>180</v>
      </c>
      <c r="AU158" s="225" t="s">
        <v>81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185</v>
      </c>
      <c r="BM158" s="225" t="s">
        <v>2487</v>
      </c>
    </row>
    <row r="159" s="2" customFormat="1">
      <c r="A159" s="40"/>
      <c r="B159" s="41"/>
      <c r="C159" s="42"/>
      <c r="D159" s="227" t="s">
        <v>187</v>
      </c>
      <c r="E159" s="42"/>
      <c r="F159" s="228" t="s">
        <v>265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187</v>
      </c>
      <c r="AU159" s="19" t="s">
        <v>81</v>
      </c>
    </row>
    <row r="160" s="13" customFormat="1">
      <c r="A160" s="13"/>
      <c r="B160" s="232"/>
      <c r="C160" s="233"/>
      <c r="D160" s="234" t="s">
        <v>189</v>
      </c>
      <c r="E160" s="235" t="s">
        <v>19</v>
      </c>
      <c r="F160" s="236" t="s">
        <v>2488</v>
      </c>
      <c r="G160" s="233"/>
      <c r="H160" s="237">
        <v>1.6499999999999999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189</v>
      </c>
      <c r="AU160" s="243" t="s">
        <v>81</v>
      </c>
      <c r="AV160" s="13" t="s">
        <v>81</v>
      </c>
      <c r="AW160" s="13" t="s">
        <v>33</v>
      </c>
      <c r="AX160" s="13" t="s">
        <v>79</v>
      </c>
      <c r="AY160" s="243" t="s">
        <v>178</v>
      </c>
    </row>
    <row r="161" s="2" customFormat="1" ht="16.5" customHeight="1">
      <c r="A161" s="40"/>
      <c r="B161" s="41"/>
      <c r="C161" s="265" t="s">
        <v>297</v>
      </c>
      <c r="D161" s="265" t="s">
        <v>430</v>
      </c>
      <c r="E161" s="266" t="s">
        <v>2489</v>
      </c>
      <c r="F161" s="267" t="s">
        <v>2490</v>
      </c>
      <c r="G161" s="268" t="s">
        <v>251</v>
      </c>
      <c r="H161" s="269">
        <v>3.2999999999999998</v>
      </c>
      <c r="I161" s="270"/>
      <c r="J161" s="271">
        <f>ROUND(I161*H161,2)</f>
        <v>0</v>
      </c>
      <c r="K161" s="267" t="s">
        <v>184</v>
      </c>
      <c r="L161" s="272"/>
      <c r="M161" s="273" t="s">
        <v>19</v>
      </c>
      <c r="N161" s="274" t="s">
        <v>42</v>
      </c>
      <c r="O161" s="86"/>
      <c r="P161" s="223">
        <f>O161*H161</f>
        <v>0</v>
      </c>
      <c r="Q161" s="223">
        <v>1</v>
      </c>
      <c r="R161" s="223">
        <f>Q161*H161</f>
        <v>3.2999999999999998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232</v>
      </c>
      <c r="AT161" s="225" t="s">
        <v>430</v>
      </c>
      <c r="AU161" s="225" t="s">
        <v>81</v>
      </c>
      <c r="AY161" s="19" t="s">
        <v>178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185</v>
      </c>
      <c r="BM161" s="225" t="s">
        <v>2491</v>
      </c>
    </row>
    <row r="162" s="13" customFormat="1">
      <c r="A162" s="13"/>
      <c r="B162" s="232"/>
      <c r="C162" s="233"/>
      <c r="D162" s="234" t="s">
        <v>189</v>
      </c>
      <c r="E162" s="233"/>
      <c r="F162" s="236" t="s">
        <v>2492</v>
      </c>
      <c r="G162" s="233"/>
      <c r="H162" s="237">
        <v>3.2999999999999998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189</v>
      </c>
      <c r="AU162" s="243" t="s">
        <v>81</v>
      </c>
      <c r="AV162" s="13" t="s">
        <v>81</v>
      </c>
      <c r="AW162" s="13" t="s">
        <v>4</v>
      </c>
      <c r="AX162" s="13" t="s">
        <v>79</v>
      </c>
      <c r="AY162" s="243" t="s">
        <v>178</v>
      </c>
    </row>
    <row r="163" s="2" customFormat="1" ht="37.8" customHeight="1">
      <c r="A163" s="40"/>
      <c r="B163" s="41"/>
      <c r="C163" s="214" t="s">
        <v>7</v>
      </c>
      <c r="D163" s="214" t="s">
        <v>180</v>
      </c>
      <c r="E163" s="215" t="s">
        <v>2493</v>
      </c>
      <c r="F163" s="216" t="s">
        <v>2494</v>
      </c>
      <c r="G163" s="217" t="s">
        <v>193</v>
      </c>
      <c r="H163" s="218">
        <v>70.230000000000004</v>
      </c>
      <c r="I163" s="219"/>
      <c r="J163" s="220">
        <f>ROUND(I163*H163,2)</f>
        <v>0</v>
      </c>
      <c r="K163" s="216" t="s">
        <v>184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185</v>
      </c>
      <c r="AT163" s="225" t="s">
        <v>180</v>
      </c>
      <c r="AU163" s="225" t="s">
        <v>81</v>
      </c>
      <c r="AY163" s="19" t="s">
        <v>178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185</v>
      </c>
      <c r="BM163" s="225" t="s">
        <v>2495</v>
      </c>
    </row>
    <row r="164" s="2" customFormat="1">
      <c r="A164" s="40"/>
      <c r="B164" s="41"/>
      <c r="C164" s="42"/>
      <c r="D164" s="227" t="s">
        <v>187</v>
      </c>
      <c r="E164" s="42"/>
      <c r="F164" s="228" t="s">
        <v>2496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187</v>
      </c>
      <c r="AU164" s="19" t="s">
        <v>81</v>
      </c>
    </row>
    <row r="165" s="13" customFormat="1">
      <c r="A165" s="13"/>
      <c r="B165" s="232"/>
      <c r="C165" s="233"/>
      <c r="D165" s="234" t="s">
        <v>189</v>
      </c>
      <c r="E165" s="235" t="s">
        <v>19</v>
      </c>
      <c r="F165" s="236" t="s">
        <v>2497</v>
      </c>
      <c r="G165" s="233"/>
      <c r="H165" s="237">
        <v>3.6000000000000001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189</v>
      </c>
      <c r="AU165" s="243" t="s">
        <v>81</v>
      </c>
      <c r="AV165" s="13" t="s">
        <v>81</v>
      </c>
      <c r="AW165" s="13" t="s">
        <v>33</v>
      </c>
      <c r="AX165" s="13" t="s">
        <v>71</v>
      </c>
      <c r="AY165" s="243" t="s">
        <v>178</v>
      </c>
    </row>
    <row r="166" s="13" customFormat="1">
      <c r="A166" s="13"/>
      <c r="B166" s="232"/>
      <c r="C166" s="233"/>
      <c r="D166" s="234" t="s">
        <v>189</v>
      </c>
      <c r="E166" s="235" t="s">
        <v>19</v>
      </c>
      <c r="F166" s="236" t="s">
        <v>2498</v>
      </c>
      <c r="G166" s="233"/>
      <c r="H166" s="237">
        <v>22.32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189</v>
      </c>
      <c r="AU166" s="243" t="s">
        <v>81</v>
      </c>
      <c r="AV166" s="13" t="s">
        <v>81</v>
      </c>
      <c r="AW166" s="13" t="s">
        <v>33</v>
      </c>
      <c r="AX166" s="13" t="s">
        <v>71</v>
      </c>
      <c r="AY166" s="243" t="s">
        <v>178</v>
      </c>
    </row>
    <row r="167" s="13" customFormat="1">
      <c r="A167" s="13"/>
      <c r="B167" s="232"/>
      <c r="C167" s="233"/>
      <c r="D167" s="234" t="s">
        <v>189</v>
      </c>
      <c r="E167" s="235" t="s">
        <v>19</v>
      </c>
      <c r="F167" s="236" t="s">
        <v>2499</v>
      </c>
      <c r="G167" s="233"/>
      <c r="H167" s="237">
        <v>19.68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189</v>
      </c>
      <c r="AU167" s="243" t="s">
        <v>81</v>
      </c>
      <c r="AV167" s="13" t="s">
        <v>81</v>
      </c>
      <c r="AW167" s="13" t="s">
        <v>33</v>
      </c>
      <c r="AX167" s="13" t="s">
        <v>71</v>
      </c>
      <c r="AY167" s="243" t="s">
        <v>178</v>
      </c>
    </row>
    <row r="168" s="13" customFormat="1">
      <c r="A168" s="13"/>
      <c r="B168" s="232"/>
      <c r="C168" s="233"/>
      <c r="D168" s="234" t="s">
        <v>189</v>
      </c>
      <c r="E168" s="235" t="s">
        <v>19</v>
      </c>
      <c r="F168" s="236" t="s">
        <v>2500</v>
      </c>
      <c r="G168" s="233"/>
      <c r="H168" s="237">
        <v>1.98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189</v>
      </c>
      <c r="AU168" s="243" t="s">
        <v>81</v>
      </c>
      <c r="AV168" s="13" t="s">
        <v>81</v>
      </c>
      <c r="AW168" s="13" t="s">
        <v>33</v>
      </c>
      <c r="AX168" s="13" t="s">
        <v>71</v>
      </c>
      <c r="AY168" s="243" t="s">
        <v>178</v>
      </c>
    </row>
    <row r="169" s="13" customFormat="1">
      <c r="A169" s="13"/>
      <c r="B169" s="232"/>
      <c r="C169" s="233"/>
      <c r="D169" s="234" t="s">
        <v>189</v>
      </c>
      <c r="E169" s="235" t="s">
        <v>19</v>
      </c>
      <c r="F169" s="236" t="s">
        <v>2501</v>
      </c>
      <c r="G169" s="233"/>
      <c r="H169" s="237">
        <v>21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189</v>
      </c>
      <c r="AU169" s="243" t="s">
        <v>81</v>
      </c>
      <c r="AV169" s="13" t="s">
        <v>81</v>
      </c>
      <c r="AW169" s="13" t="s">
        <v>33</v>
      </c>
      <c r="AX169" s="13" t="s">
        <v>71</v>
      </c>
      <c r="AY169" s="243" t="s">
        <v>178</v>
      </c>
    </row>
    <row r="170" s="13" customFormat="1">
      <c r="A170" s="13"/>
      <c r="B170" s="232"/>
      <c r="C170" s="233"/>
      <c r="D170" s="234" t="s">
        <v>189</v>
      </c>
      <c r="E170" s="235" t="s">
        <v>19</v>
      </c>
      <c r="F170" s="236" t="s">
        <v>2502</v>
      </c>
      <c r="G170" s="233"/>
      <c r="H170" s="237">
        <v>1.6499999999999999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189</v>
      </c>
      <c r="AU170" s="243" t="s">
        <v>81</v>
      </c>
      <c r="AV170" s="13" t="s">
        <v>81</v>
      </c>
      <c r="AW170" s="13" t="s">
        <v>33</v>
      </c>
      <c r="AX170" s="13" t="s">
        <v>71</v>
      </c>
      <c r="AY170" s="243" t="s">
        <v>178</v>
      </c>
    </row>
    <row r="171" s="14" customFormat="1">
      <c r="A171" s="14"/>
      <c r="B171" s="244"/>
      <c r="C171" s="245"/>
      <c r="D171" s="234" t="s">
        <v>189</v>
      </c>
      <c r="E171" s="246" t="s">
        <v>19</v>
      </c>
      <c r="F171" s="247" t="s">
        <v>214</v>
      </c>
      <c r="G171" s="245"/>
      <c r="H171" s="248">
        <v>70.230000000000004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189</v>
      </c>
      <c r="AU171" s="254" t="s">
        <v>81</v>
      </c>
      <c r="AV171" s="14" t="s">
        <v>185</v>
      </c>
      <c r="AW171" s="14" t="s">
        <v>33</v>
      </c>
      <c r="AX171" s="14" t="s">
        <v>79</v>
      </c>
      <c r="AY171" s="254" t="s">
        <v>178</v>
      </c>
    </row>
    <row r="172" s="2" customFormat="1" ht="16.5" customHeight="1">
      <c r="A172" s="40"/>
      <c r="B172" s="41"/>
      <c r="C172" s="265" t="s">
        <v>304</v>
      </c>
      <c r="D172" s="265" t="s">
        <v>430</v>
      </c>
      <c r="E172" s="266" t="s">
        <v>2503</v>
      </c>
      <c r="F172" s="267" t="s">
        <v>2504</v>
      </c>
      <c r="G172" s="268" t="s">
        <v>251</v>
      </c>
      <c r="H172" s="269">
        <v>140.46000000000001</v>
      </c>
      <c r="I172" s="270"/>
      <c r="J172" s="271">
        <f>ROUND(I172*H172,2)</f>
        <v>0</v>
      </c>
      <c r="K172" s="267" t="s">
        <v>184</v>
      </c>
      <c r="L172" s="272"/>
      <c r="M172" s="273" t="s">
        <v>19</v>
      </c>
      <c r="N172" s="274" t="s">
        <v>42</v>
      </c>
      <c r="O172" s="86"/>
      <c r="P172" s="223">
        <f>O172*H172</f>
        <v>0</v>
      </c>
      <c r="Q172" s="223">
        <v>1</v>
      </c>
      <c r="R172" s="223">
        <f>Q172*H172</f>
        <v>140.46000000000001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232</v>
      </c>
      <c r="AT172" s="225" t="s">
        <v>430</v>
      </c>
      <c r="AU172" s="225" t="s">
        <v>81</v>
      </c>
      <c r="AY172" s="19" t="s">
        <v>178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185</v>
      </c>
      <c r="BM172" s="225" t="s">
        <v>2505</v>
      </c>
    </row>
    <row r="173" s="13" customFormat="1">
      <c r="A173" s="13"/>
      <c r="B173" s="232"/>
      <c r="C173" s="233"/>
      <c r="D173" s="234" t="s">
        <v>189</v>
      </c>
      <c r="E173" s="233"/>
      <c r="F173" s="236" t="s">
        <v>2506</v>
      </c>
      <c r="G173" s="233"/>
      <c r="H173" s="237">
        <v>140.46000000000001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189</v>
      </c>
      <c r="AU173" s="243" t="s">
        <v>81</v>
      </c>
      <c r="AV173" s="13" t="s">
        <v>81</v>
      </c>
      <c r="AW173" s="13" t="s">
        <v>4</v>
      </c>
      <c r="AX173" s="13" t="s">
        <v>79</v>
      </c>
      <c r="AY173" s="243" t="s">
        <v>178</v>
      </c>
    </row>
    <row r="174" s="12" customFormat="1" ht="22.8" customHeight="1">
      <c r="A174" s="12"/>
      <c r="B174" s="198"/>
      <c r="C174" s="199"/>
      <c r="D174" s="200" t="s">
        <v>70</v>
      </c>
      <c r="E174" s="212" t="s">
        <v>197</v>
      </c>
      <c r="F174" s="212" t="s">
        <v>422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SUM(P175:P185)</f>
        <v>0</v>
      </c>
      <c r="Q174" s="206"/>
      <c r="R174" s="207">
        <f>SUM(R175:R185)</f>
        <v>0.52000000000000002</v>
      </c>
      <c r="S174" s="206"/>
      <c r="T174" s="208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79</v>
      </c>
      <c r="AT174" s="210" t="s">
        <v>70</v>
      </c>
      <c r="AU174" s="210" t="s">
        <v>79</v>
      </c>
      <c r="AY174" s="209" t="s">
        <v>178</v>
      </c>
      <c r="BK174" s="211">
        <f>SUM(BK175:BK185)</f>
        <v>0</v>
      </c>
    </row>
    <row r="175" s="2" customFormat="1" ht="16.5" customHeight="1">
      <c r="A175" s="40"/>
      <c r="B175" s="41"/>
      <c r="C175" s="214" t="s">
        <v>310</v>
      </c>
      <c r="D175" s="214" t="s">
        <v>180</v>
      </c>
      <c r="E175" s="215" t="s">
        <v>2507</v>
      </c>
      <c r="F175" s="216" t="s">
        <v>2508</v>
      </c>
      <c r="G175" s="217" t="s">
        <v>275</v>
      </c>
      <c r="H175" s="218">
        <v>26</v>
      </c>
      <c r="I175" s="219"/>
      <c r="J175" s="220">
        <f>ROUND(I175*H175,2)</f>
        <v>0</v>
      </c>
      <c r="K175" s="216" t="s">
        <v>184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185</v>
      </c>
      <c r="AT175" s="225" t="s">
        <v>180</v>
      </c>
      <c r="AU175" s="225" t="s">
        <v>81</v>
      </c>
      <c r="AY175" s="19" t="s">
        <v>178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185</v>
      </c>
      <c r="BM175" s="225" t="s">
        <v>2509</v>
      </c>
    </row>
    <row r="176" s="2" customFormat="1">
      <c r="A176" s="40"/>
      <c r="B176" s="41"/>
      <c r="C176" s="42"/>
      <c r="D176" s="227" t="s">
        <v>187</v>
      </c>
      <c r="E176" s="42"/>
      <c r="F176" s="228" t="s">
        <v>2510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187</v>
      </c>
      <c r="AU176" s="19" t="s">
        <v>81</v>
      </c>
    </row>
    <row r="177" s="13" customFormat="1">
      <c r="A177" s="13"/>
      <c r="B177" s="232"/>
      <c r="C177" s="233"/>
      <c r="D177" s="234" t="s">
        <v>189</v>
      </c>
      <c r="E177" s="235" t="s">
        <v>19</v>
      </c>
      <c r="F177" s="236" t="s">
        <v>2511</v>
      </c>
      <c r="G177" s="233"/>
      <c r="H177" s="237">
        <v>26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189</v>
      </c>
      <c r="AU177" s="243" t="s">
        <v>81</v>
      </c>
      <c r="AV177" s="13" t="s">
        <v>81</v>
      </c>
      <c r="AW177" s="13" t="s">
        <v>33</v>
      </c>
      <c r="AX177" s="13" t="s">
        <v>79</v>
      </c>
      <c r="AY177" s="243" t="s">
        <v>178</v>
      </c>
    </row>
    <row r="178" s="2" customFormat="1" ht="16.5" customHeight="1">
      <c r="A178" s="40"/>
      <c r="B178" s="41"/>
      <c r="C178" s="214" t="s">
        <v>316</v>
      </c>
      <c r="D178" s="214" t="s">
        <v>180</v>
      </c>
      <c r="E178" s="215" t="s">
        <v>2512</v>
      </c>
      <c r="F178" s="216" t="s">
        <v>2513</v>
      </c>
      <c r="G178" s="217" t="s">
        <v>532</v>
      </c>
      <c r="H178" s="218">
        <v>1</v>
      </c>
      <c r="I178" s="219"/>
      <c r="J178" s="220">
        <f>ROUND(I178*H178,2)</f>
        <v>0</v>
      </c>
      <c r="K178" s="216" t="s">
        <v>184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185</v>
      </c>
      <c r="AT178" s="225" t="s">
        <v>180</v>
      </c>
      <c r="AU178" s="225" t="s">
        <v>81</v>
      </c>
      <c r="AY178" s="19" t="s">
        <v>178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185</v>
      </c>
      <c r="BM178" s="225" t="s">
        <v>2514</v>
      </c>
    </row>
    <row r="179" s="2" customFormat="1">
      <c r="A179" s="40"/>
      <c r="B179" s="41"/>
      <c r="C179" s="42"/>
      <c r="D179" s="227" t="s">
        <v>187</v>
      </c>
      <c r="E179" s="42"/>
      <c r="F179" s="228" t="s">
        <v>2515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187</v>
      </c>
      <c r="AU179" s="19" t="s">
        <v>81</v>
      </c>
    </row>
    <row r="180" s="13" customFormat="1">
      <c r="A180" s="13"/>
      <c r="B180" s="232"/>
      <c r="C180" s="233"/>
      <c r="D180" s="234" t="s">
        <v>189</v>
      </c>
      <c r="E180" s="235" t="s">
        <v>19</v>
      </c>
      <c r="F180" s="236" t="s">
        <v>2516</v>
      </c>
      <c r="G180" s="233"/>
      <c r="H180" s="237">
        <v>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189</v>
      </c>
      <c r="AU180" s="243" t="s">
        <v>81</v>
      </c>
      <c r="AV180" s="13" t="s">
        <v>81</v>
      </c>
      <c r="AW180" s="13" t="s">
        <v>33</v>
      </c>
      <c r="AX180" s="13" t="s">
        <v>79</v>
      </c>
      <c r="AY180" s="243" t="s">
        <v>178</v>
      </c>
    </row>
    <row r="181" s="2" customFormat="1" ht="21.75" customHeight="1">
      <c r="A181" s="40"/>
      <c r="B181" s="41"/>
      <c r="C181" s="265" t="s">
        <v>321</v>
      </c>
      <c r="D181" s="265" t="s">
        <v>430</v>
      </c>
      <c r="E181" s="266" t="s">
        <v>2517</v>
      </c>
      <c r="F181" s="267" t="s">
        <v>2518</v>
      </c>
      <c r="G181" s="268" t="s">
        <v>532</v>
      </c>
      <c r="H181" s="269">
        <v>1</v>
      </c>
      <c r="I181" s="270"/>
      <c r="J181" s="271">
        <f>ROUND(I181*H181,2)</f>
        <v>0</v>
      </c>
      <c r="K181" s="267" t="s">
        <v>19</v>
      </c>
      <c r="L181" s="272"/>
      <c r="M181" s="273" t="s">
        <v>19</v>
      </c>
      <c r="N181" s="274" t="s">
        <v>42</v>
      </c>
      <c r="O181" s="86"/>
      <c r="P181" s="223">
        <f>O181*H181</f>
        <v>0</v>
      </c>
      <c r="Q181" s="223">
        <v>0.26000000000000001</v>
      </c>
      <c r="R181" s="223">
        <f>Q181*H181</f>
        <v>0.26000000000000001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232</v>
      </c>
      <c r="AT181" s="225" t="s">
        <v>430</v>
      </c>
      <c r="AU181" s="225" t="s">
        <v>81</v>
      </c>
      <c r="AY181" s="19" t="s">
        <v>178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185</v>
      </c>
      <c r="BM181" s="225" t="s">
        <v>2519</v>
      </c>
    </row>
    <row r="182" s="2" customFormat="1" ht="16.5" customHeight="1">
      <c r="A182" s="40"/>
      <c r="B182" s="41"/>
      <c r="C182" s="214" t="s">
        <v>328</v>
      </c>
      <c r="D182" s="214" t="s">
        <v>180</v>
      </c>
      <c r="E182" s="215" t="s">
        <v>2512</v>
      </c>
      <c r="F182" s="216" t="s">
        <v>2513</v>
      </c>
      <c r="G182" s="217" t="s">
        <v>532</v>
      </c>
      <c r="H182" s="218">
        <v>1</v>
      </c>
      <c r="I182" s="219"/>
      <c r="J182" s="220">
        <f>ROUND(I182*H182,2)</f>
        <v>0</v>
      </c>
      <c r="K182" s="216" t="s">
        <v>184</v>
      </c>
      <c r="L182" s="46"/>
      <c r="M182" s="221" t="s">
        <v>19</v>
      </c>
      <c r="N182" s="222" t="s">
        <v>42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185</v>
      </c>
      <c r="AT182" s="225" t="s">
        <v>180</v>
      </c>
      <c r="AU182" s="225" t="s">
        <v>81</v>
      </c>
      <c r="AY182" s="19" t="s">
        <v>178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185</v>
      </c>
      <c r="BM182" s="225" t="s">
        <v>2520</v>
      </c>
    </row>
    <row r="183" s="2" customFormat="1">
      <c r="A183" s="40"/>
      <c r="B183" s="41"/>
      <c r="C183" s="42"/>
      <c r="D183" s="227" t="s">
        <v>187</v>
      </c>
      <c r="E183" s="42"/>
      <c r="F183" s="228" t="s">
        <v>2515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187</v>
      </c>
      <c r="AU183" s="19" t="s">
        <v>81</v>
      </c>
    </row>
    <row r="184" s="13" customFormat="1">
      <c r="A184" s="13"/>
      <c r="B184" s="232"/>
      <c r="C184" s="233"/>
      <c r="D184" s="234" t="s">
        <v>189</v>
      </c>
      <c r="E184" s="235" t="s">
        <v>19</v>
      </c>
      <c r="F184" s="236" t="s">
        <v>2521</v>
      </c>
      <c r="G184" s="233"/>
      <c r="H184" s="237">
        <v>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189</v>
      </c>
      <c r="AU184" s="243" t="s">
        <v>81</v>
      </c>
      <c r="AV184" s="13" t="s">
        <v>81</v>
      </c>
      <c r="AW184" s="13" t="s">
        <v>33</v>
      </c>
      <c r="AX184" s="13" t="s">
        <v>79</v>
      </c>
      <c r="AY184" s="243" t="s">
        <v>178</v>
      </c>
    </row>
    <row r="185" s="2" customFormat="1" ht="21.75" customHeight="1">
      <c r="A185" s="40"/>
      <c r="B185" s="41"/>
      <c r="C185" s="265" t="s">
        <v>334</v>
      </c>
      <c r="D185" s="265" t="s">
        <v>430</v>
      </c>
      <c r="E185" s="266" t="s">
        <v>2522</v>
      </c>
      <c r="F185" s="267" t="s">
        <v>2523</v>
      </c>
      <c r="G185" s="268" t="s">
        <v>532</v>
      </c>
      <c r="H185" s="269">
        <v>1</v>
      </c>
      <c r="I185" s="270"/>
      <c r="J185" s="271">
        <f>ROUND(I185*H185,2)</f>
        <v>0</v>
      </c>
      <c r="K185" s="267" t="s">
        <v>184</v>
      </c>
      <c r="L185" s="272"/>
      <c r="M185" s="273" t="s">
        <v>19</v>
      </c>
      <c r="N185" s="274" t="s">
        <v>42</v>
      </c>
      <c r="O185" s="86"/>
      <c r="P185" s="223">
        <f>O185*H185</f>
        <v>0</v>
      </c>
      <c r="Q185" s="223">
        <v>0.26000000000000001</v>
      </c>
      <c r="R185" s="223">
        <f>Q185*H185</f>
        <v>0.26000000000000001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232</v>
      </c>
      <c r="AT185" s="225" t="s">
        <v>430</v>
      </c>
      <c r="AU185" s="225" t="s">
        <v>81</v>
      </c>
      <c r="AY185" s="19" t="s">
        <v>178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185</v>
      </c>
      <c r="BM185" s="225" t="s">
        <v>2524</v>
      </c>
    </row>
    <row r="186" s="12" customFormat="1" ht="22.8" customHeight="1">
      <c r="A186" s="12"/>
      <c r="B186" s="198"/>
      <c r="C186" s="199"/>
      <c r="D186" s="200" t="s">
        <v>70</v>
      </c>
      <c r="E186" s="212" t="s">
        <v>185</v>
      </c>
      <c r="F186" s="212" t="s">
        <v>642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SUM(P187:P213)</f>
        <v>0</v>
      </c>
      <c r="Q186" s="206"/>
      <c r="R186" s="207">
        <f>SUM(R187:R213)</f>
        <v>0.14920188000000001</v>
      </c>
      <c r="S186" s="206"/>
      <c r="T186" s="208">
        <f>SUM(T187:T213)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79</v>
      </c>
      <c r="AT186" s="210" t="s">
        <v>70</v>
      </c>
      <c r="AU186" s="210" t="s">
        <v>79</v>
      </c>
      <c r="AY186" s="209" t="s">
        <v>178</v>
      </c>
      <c r="BK186" s="211">
        <f>SUM(BK187:BK213)</f>
        <v>0</v>
      </c>
    </row>
    <row r="187" s="2" customFormat="1" ht="21.75" customHeight="1">
      <c r="A187" s="40"/>
      <c r="B187" s="41"/>
      <c r="C187" s="214" t="s">
        <v>343</v>
      </c>
      <c r="D187" s="214" t="s">
        <v>180</v>
      </c>
      <c r="E187" s="215" t="s">
        <v>2525</v>
      </c>
      <c r="F187" s="216" t="s">
        <v>2526</v>
      </c>
      <c r="G187" s="217" t="s">
        <v>193</v>
      </c>
      <c r="H187" s="218">
        <v>31.010000000000002</v>
      </c>
      <c r="I187" s="219"/>
      <c r="J187" s="220">
        <f>ROUND(I187*H187,2)</f>
        <v>0</v>
      </c>
      <c r="K187" s="216" t="s">
        <v>184</v>
      </c>
      <c r="L187" s="46"/>
      <c r="M187" s="221" t="s">
        <v>19</v>
      </c>
      <c r="N187" s="222" t="s">
        <v>42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185</v>
      </c>
      <c r="AT187" s="225" t="s">
        <v>180</v>
      </c>
      <c r="AU187" s="225" t="s">
        <v>81</v>
      </c>
      <c r="AY187" s="19" t="s">
        <v>178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185</v>
      </c>
      <c r="BM187" s="225" t="s">
        <v>2527</v>
      </c>
    </row>
    <row r="188" s="2" customFormat="1">
      <c r="A188" s="40"/>
      <c r="B188" s="41"/>
      <c r="C188" s="42"/>
      <c r="D188" s="227" t="s">
        <v>187</v>
      </c>
      <c r="E188" s="42"/>
      <c r="F188" s="228" t="s">
        <v>2528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187</v>
      </c>
      <c r="AU188" s="19" t="s">
        <v>81</v>
      </c>
    </row>
    <row r="189" s="13" customFormat="1">
      <c r="A189" s="13"/>
      <c r="B189" s="232"/>
      <c r="C189" s="233"/>
      <c r="D189" s="234" t="s">
        <v>189</v>
      </c>
      <c r="E189" s="235" t="s">
        <v>19</v>
      </c>
      <c r="F189" s="236" t="s">
        <v>2529</v>
      </c>
      <c r="G189" s="233"/>
      <c r="H189" s="237">
        <v>1.8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189</v>
      </c>
      <c r="AU189" s="243" t="s">
        <v>81</v>
      </c>
      <c r="AV189" s="13" t="s">
        <v>81</v>
      </c>
      <c r="AW189" s="13" t="s">
        <v>33</v>
      </c>
      <c r="AX189" s="13" t="s">
        <v>71</v>
      </c>
      <c r="AY189" s="243" t="s">
        <v>178</v>
      </c>
    </row>
    <row r="190" s="13" customFormat="1">
      <c r="A190" s="13"/>
      <c r="B190" s="232"/>
      <c r="C190" s="233"/>
      <c r="D190" s="234" t="s">
        <v>189</v>
      </c>
      <c r="E190" s="235" t="s">
        <v>19</v>
      </c>
      <c r="F190" s="236" t="s">
        <v>2530</v>
      </c>
      <c r="G190" s="233"/>
      <c r="H190" s="237">
        <v>11.16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189</v>
      </c>
      <c r="AU190" s="243" t="s">
        <v>81</v>
      </c>
      <c r="AV190" s="13" t="s">
        <v>81</v>
      </c>
      <c r="AW190" s="13" t="s">
        <v>33</v>
      </c>
      <c r="AX190" s="13" t="s">
        <v>71</v>
      </c>
      <c r="AY190" s="243" t="s">
        <v>178</v>
      </c>
    </row>
    <row r="191" s="13" customFormat="1">
      <c r="A191" s="13"/>
      <c r="B191" s="232"/>
      <c r="C191" s="233"/>
      <c r="D191" s="234" t="s">
        <v>189</v>
      </c>
      <c r="E191" s="235" t="s">
        <v>19</v>
      </c>
      <c r="F191" s="236" t="s">
        <v>2531</v>
      </c>
      <c r="G191" s="233"/>
      <c r="H191" s="237">
        <v>9.8399999999999999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189</v>
      </c>
      <c r="AU191" s="243" t="s">
        <v>81</v>
      </c>
      <c r="AV191" s="13" t="s">
        <v>81</v>
      </c>
      <c r="AW191" s="13" t="s">
        <v>33</v>
      </c>
      <c r="AX191" s="13" t="s">
        <v>71</v>
      </c>
      <c r="AY191" s="243" t="s">
        <v>178</v>
      </c>
    </row>
    <row r="192" s="13" customFormat="1">
      <c r="A192" s="13"/>
      <c r="B192" s="232"/>
      <c r="C192" s="233"/>
      <c r="D192" s="234" t="s">
        <v>189</v>
      </c>
      <c r="E192" s="235" t="s">
        <v>19</v>
      </c>
      <c r="F192" s="236" t="s">
        <v>2532</v>
      </c>
      <c r="G192" s="233"/>
      <c r="H192" s="237">
        <v>0.66000000000000003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189</v>
      </c>
      <c r="AU192" s="243" t="s">
        <v>81</v>
      </c>
      <c r="AV192" s="13" t="s">
        <v>81</v>
      </c>
      <c r="AW192" s="13" t="s">
        <v>33</v>
      </c>
      <c r="AX192" s="13" t="s">
        <v>71</v>
      </c>
      <c r="AY192" s="243" t="s">
        <v>178</v>
      </c>
    </row>
    <row r="193" s="13" customFormat="1">
      <c r="A193" s="13"/>
      <c r="B193" s="232"/>
      <c r="C193" s="233"/>
      <c r="D193" s="234" t="s">
        <v>189</v>
      </c>
      <c r="E193" s="235" t="s">
        <v>19</v>
      </c>
      <c r="F193" s="236" t="s">
        <v>2533</v>
      </c>
      <c r="G193" s="233"/>
      <c r="H193" s="237">
        <v>7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189</v>
      </c>
      <c r="AU193" s="243" t="s">
        <v>81</v>
      </c>
      <c r="AV193" s="13" t="s">
        <v>81</v>
      </c>
      <c r="AW193" s="13" t="s">
        <v>33</v>
      </c>
      <c r="AX193" s="13" t="s">
        <v>71</v>
      </c>
      <c r="AY193" s="243" t="s">
        <v>178</v>
      </c>
    </row>
    <row r="194" s="13" customFormat="1">
      <c r="A194" s="13"/>
      <c r="B194" s="232"/>
      <c r="C194" s="233"/>
      <c r="D194" s="234" t="s">
        <v>189</v>
      </c>
      <c r="E194" s="235" t="s">
        <v>19</v>
      </c>
      <c r="F194" s="236" t="s">
        <v>2534</v>
      </c>
      <c r="G194" s="233"/>
      <c r="H194" s="237">
        <v>0.55000000000000004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189</v>
      </c>
      <c r="AU194" s="243" t="s">
        <v>81</v>
      </c>
      <c r="AV194" s="13" t="s">
        <v>81</v>
      </c>
      <c r="AW194" s="13" t="s">
        <v>33</v>
      </c>
      <c r="AX194" s="13" t="s">
        <v>71</v>
      </c>
      <c r="AY194" s="243" t="s">
        <v>178</v>
      </c>
    </row>
    <row r="195" s="14" customFormat="1">
      <c r="A195" s="14"/>
      <c r="B195" s="244"/>
      <c r="C195" s="245"/>
      <c r="D195" s="234" t="s">
        <v>189</v>
      </c>
      <c r="E195" s="246" t="s">
        <v>19</v>
      </c>
      <c r="F195" s="247" t="s">
        <v>214</v>
      </c>
      <c r="G195" s="245"/>
      <c r="H195" s="248">
        <v>31.010000000000002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189</v>
      </c>
      <c r="AU195" s="254" t="s">
        <v>81</v>
      </c>
      <c r="AV195" s="14" t="s">
        <v>185</v>
      </c>
      <c r="AW195" s="14" t="s">
        <v>33</v>
      </c>
      <c r="AX195" s="14" t="s">
        <v>79</v>
      </c>
      <c r="AY195" s="254" t="s">
        <v>178</v>
      </c>
    </row>
    <row r="196" s="2" customFormat="1" ht="24.15" customHeight="1">
      <c r="A196" s="40"/>
      <c r="B196" s="41"/>
      <c r="C196" s="214" t="s">
        <v>349</v>
      </c>
      <c r="D196" s="214" t="s">
        <v>180</v>
      </c>
      <c r="E196" s="215" t="s">
        <v>2535</v>
      </c>
      <c r="F196" s="216" t="s">
        <v>2536</v>
      </c>
      <c r="G196" s="217" t="s">
        <v>193</v>
      </c>
      <c r="H196" s="218">
        <v>3</v>
      </c>
      <c r="I196" s="219"/>
      <c r="J196" s="220">
        <f>ROUND(I196*H196,2)</f>
        <v>0</v>
      </c>
      <c r="K196" s="216" t="s">
        <v>184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185</v>
      </c>
      <c r="AT196" s="225" t="s">
        <v>180</v>
      </c>
      <c r="AU196" s="225" t="s">
        <v>81</v>
      </c>
      <c r="AY196" s="19" t="s">
        <v>178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185</v>
      </c>
      <c r="BM196" s="225" t="s">
        <v>2537</v>
      </c>
    </row>
    <row r="197" s="2" customFormat="1">
      <c r="A197" s="40"/>
      <c r="B197" s="41"/>
      <c r="C197" s="42"/>
      <c r="D197" s="227" t="s">
        <v>187</v>
      </c>
      <c r="E197" s="42"/>
      <c r="F197" s="228" t="s">
        <v>2538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187</v>
      </c>
      <c r="AU197" s="19" t="s">
        <v>81</v>
      </c>
    </row>
    <row r="198" s="13" customFormat="1">
      <c r="A198" s="13"/>
      <c r="B198" s="232"/>
      <c r="C198" s="233"/>
      <c r="D198" s="234" t="s">
        <v>189</v>
      </c>
      <c r="E198" s="235" t="s">
        <v>19</v>
      </c>
      <c r="F198" s="236" t="s">
        <v>2539</v>
      </c>
      <c r="G198" s="233"/>
      <c r="H198" s="237">
        <v>1.5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189</v>
      </c>
      <c r="AU198" s="243" t="s">
        <v>81</v>
      </c>
      <c r="AV198" s="13" t="s">
        <v>81</v>
      </c>
      <c r="AW198" s="13" t="s">
        <v>33</v>
      </c>
      <c r="AX198" s="13" t="s">
        <v>71</v>
      </c>
      <c r="AY198" s="243" t="s">
        <v>178</v>
      </c>
    </row>
    <row r="199" s="13" customFormat="1">
      <c r="A199" s="13"/>
      <c r="B199" s="232"/>
      <c r="C199" s="233"/>
      <c r="D199" s="234" t="s">
        <v>189</v>
      </c>
      <c r="E199" s="235" t="s">
        <v>19</v>
      </c>
      <c r="F199" s="236" t="s">
        <v>2540</v>
      </c>
      <c r="G199" s="233"/>
      <c r="H199" s="237">
        <v>1.5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189</v>
      </c>
      <c r="AU199" s="243" t="s">
        <v>81</v>
      </c>
      <c r="AV199" s="13" t="s">
        <v>81</v>
      </c>
      <c r="AW199" s="13" t="s">
        <v>33</v>
      </c>
      <c r="AX199" s="13" t="s">
        <v>71</v>
      </c>
      <c r="AY199" s="243" t="s">
        <v>178</v>
      </c>
    </row>
    <row r="200" s="14" customFormat="1">
      <c r="A200" s="14"/>
      <c r="B200" s="244"/>
      <c r="C200" s="245"/>
      <c r="D200" s="234" t="s">
        <v>189</v>
      </c>
      <c r="E200" s="246" t="s">
        <v>19</v>
      </c>
      <c r="F200" s="247" t="s">
        <v>214</v>
      </c>
      <c r="G200" s="245"/>
      <c r="H200" s="248">
        <v>3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189</v>
      </c>
      <c r="AU200" s="254" t="s">
        <v>81</v>
      </c>
      <c r="AV200" s="14" t="s">
        <v>185</v>
      </c>
      <c r="AW200" s="14" t="s">
        <v>33</v>
      </c>
      <c r="AX200" s="14" t="s">
        <v>79</v>
      </c>
      <c r="AY200" s="254" t="s">
        <v>178</v>
      </c>
    </row>
    <row r="201" s="2" customFormat="1" ht="24.15" customHeight="1">
      <c r="A201" s="40"/>
      <c r="B201" s="41"/>
      <c r="C201" s="214" t="s">
        <v>356</v>
      </c>
      <c r="D201" s="214" t="s">
        <v>180</v>
      </c>
      <c r="E201" s="215" t="s">
        <v>2541</v>
      </c>
      <c r="F201" s="216" t="s">
        <v>2542</v>
      </c>
      <c r="G201" s="217" t="s">
        <v>183</v>
      </c>
      <c r="H201" s="218">
        <v>13</v>
      </c>
      <c r="I201" s="219"/>
      <c r="J201" s="220">
        <f>ROUND(I201*H201,2)</f>
        <v>0</v>
      </c>
      <c r="K201" s="216" t="s">
        <v>184</v>
      </c>
      <c r="L201" s="46"/>
      <c r="M201" s="221" t="s">
        <v>19</v>
      </c>
      <c r="N201" s="222" t="s">
        <v>42</v>
      </c>
      <c r="O201" s="86"/>
      <c r="P201" s="223">
        <f>O201*H201</f>
        <v>0</v>
      </c>
      <c r="Q201" s="223">
        <v>0.0078799999999999999</v>
      </c>
      <c r="R201" s="223">
        <f>Q201*H201</f>
        <v>0.10244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185</v>
      </c>
      <c r="AT201" s="225" t="s">
        <v>180</v>
      </c>
      <c r="AU201" s="225" t="s">
        <v>81</v>
      </c>
      <c r="AY201" s="19" t="s">
        <v>178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185</v>
      </c>
      <c r="BM201" s="225" t="s">
        <v>2543</v>
      </c>
    </row>
    <row r="202" s="2" customFormat="1">
      <c r="A202" s="40"/>
      <c r="B202" s="41"/>
      <c r="C202" s="42"/>
      <c r="D202" s="227" t="s">
        <v>187</v>
      </c>
      <c r="E202" s="42"/>
      <c r="F202" s="228" t="s">
        <v>2544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187</v>
      </c>
      <c r="AU202" s="19" t="s">
        <v>81</v>
      </c>
    </row>
    <row r="203" s="13" customFormat="1">
      <c r="A203" s="13"/>
      <c r="B203" s="232"/>
      <c r="C203" s="233"/>
      <c r="D203" s="234" t="s">
        <v>189</v>
      </c>
      <c r="E203" s="235" t="s">
        <v>19</v>
      </c>
      <c r="F203" s="236" t="s">
        <v>2545</v>
      </c>
      <c r="G203" s="233"/>
      <c r="H203" s="237">
        <v>6.5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189</v>
      </c>
      <c r="AU203" s="243" t="s">
        <v>81</v>
      </c>
      <c r="AV203" s="13" t="s">
        <v>81</v>
      </c>
      <c r="AW203" s="13" t="s">
        <v>33</v>
      </c>
      <c r="AX203" s="13" t="s">
        <v>71</v>
      </c>
      <c r="AY203" s="243" t="s">
        <v>178</v>
      </c>
    </row>
    <row r="204" s="13" customFormat="1">
      <c r="A204" s="13"/>
      <c r="B204" s="232"/>
      <c r="C204" s="233"/>
      <c r="D204" s="234" t="s">
        <v>189</v>
      </c>
      <c r="E204" s="235" t="s">
        <v>19</v>
      </c>
      <c r="F204" s="236" t="s">
        <v>2546</v>
      </c>
      <c r="G204" s="233"/>
      <c r="H204" s="237">
        <v>6.5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189</v>
      </c>
      <c r="AU204" s="243" t="s">
        <v>81</v>
      </c>
      <c r="AV204" s="13" t="s">
        <v>81</v>
      </c>
      <c r="AW204" s="13" t="s">
        <v>33</v>
      </c>
      <c r="AX204" s="13" t="s">
        <v>71</v>
      </c>
      <c r="AY204" s="243" t="s">
        <v>178</v>
      </c>
    </row>
    <row r="205" s="14" customFormat="1">
      <c r="A205" s="14"/>
      <c r="B205" s="244"/>
      <c r="C205" s="245"/>
      <c r="D205" s="234" t="s">
        <v>189</v>
      </c>
      <c r="E205" s="246" t="s">
        <v>19</v>
      </c>
      <c r="F205" s="247" t="s">
        <v>214</v>
      </c>
      <c r="G205" s="245"/>
      <c r="H205" s="248">
        <v>13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189</v>
      </c>
      <c r="AU205" s="254" t="s">
        <v>81</v>
      </c>
      <c r="AV205" s="14" t="s">
        <v>185</v>
      </c>
      <c r="AW205" s="14" t="s">
        <v>33</v>
      </c>
      <c r="AX205" s="14" t="s">
        <v>79</v>
      </c>
      <c r="AY205" s="254" t="s">
        <v>178</v>
      </c>
    </row>
    <row r="206" s="2" customFormat="1" ht="24.15" customHeight="1">
      <c r="A206" s="40"/>
      <c r="B206" s="41"/>
      <c r="C206" s="214" t="s">
        <v>361</v>
      </c>
      <c r="D206" s="214" t="s">
        <v>180</v>
      </c>
      <c r="E206" s="215" t="s">
        <v>2547</v>
      </c>
      <c r="F206" s="216" t="s">
        <v>2548</v>
      </c>
      <c r="G206" s="217" t="s">
        <v>183</v>
      </c>
      <c r="H206" s="218">
        <v>13</v>
      </c>
      <c r="I206" s="219"/>
      <c r="J206" s="220">
        <f>ROUND(I206*H206,2)</f>
        <v>0</v>
      </c>
      <c r="K206" s="216" t="s">
        <v>184</v>
      </c>
      <c r="L206" s="46"/>
      <c r="M206" s="221" t="s">
        <v>19</v>
      </c>
      <c r="N206" s="222" t="s">
        <v>42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185</v>
      </c>
      <c r="AT206" s="225" t="s">
        <v>180</v>
      </c>
      <c r="AU206" s="225" t="s">
        <v>81</v>
      </c>
      <c r="AY206" s="19" t="s">
        <v>178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185</v>
      </c>
      <c r="BM206" s="225" t="s">
        <v>2549</v>
      </c>
    </row>
    <row r="207" s="2" customFormat="1">
      <c r="A207" s="40"/>
      <c r="B207" s="41"/>
      <c r="C207" s="42"/>
      <c r="D207" s="227" t="s">
        <v>187</v>
      </c>
      <c r="E207" s="42"/>
      <c r="F207" s="228" t="s">
        <v>2550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187</v>
      </c>
      <c r="AU207" s="19" t="s">
        <v>81</v>
      </c>
    </row>
    <row r="208" s="2" customFormat="1" ht="16.5" customHeight="1">
      <c r="A208" s="40"/>
      <c r="B208" s="41"/>
      <c r="C208" s="214" t="s">
        <v>367</v>
      </c>
      <c r="D208" s="214" t="s">
        <v>180</v>
      </c>
      <c r="E208" s="215" t="s">
        <v>2551</v>
      </c>
      <c r="F208" s="216" t="s">
        <v>2552</v>
      </c>
      <c r="G208" s="217" t="s">
        <v>251</v>
      </c>
      <c r="H208" s="218">
        <v>0.043999999999999997</v>
      </c>
      <c r="I208" s="219"/>
      <c r="J208" s="220">
        <f>ROUND(I208*H208,2)</f>
        <v>0</v>
      </c>
      <c r="K208" s="216" t="s">
        <v>184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1.06277</v>
      </c>
      <c r="R208" s="223">
        <f>Q208*H208</f>
        <v>0.046761879999999999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185</v>
      </c>
      <c r="AT208" s="225" t="s">
        <v>180</v>
      </c>
      <c r="AU208" s="225" t="s">
        <v>81</v>
      </c>
      <c r="AY208" s="19" t="s">
        <v>178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185</v>
      </c>
      <c r="BM208" s="225" t="s">
        <v>2553</v>
      </c>
    </row>
    <row r="209" s="2" customFormat="1">
      <c r="A209" s="40"/>
      <c r="B209" s="41"/>
      <c r="C209" s="42"/>
      <c r="D209" s="227" t="s">
        <v>187</v>
      </c>
      <c r="E209" s="42"/>
      <c r="F209" s="228" t="s">
        <v>2554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187</v>
      </c>
      <c r="AU209" s="19" t="s">
        <v>81</v>
      </c>
    </row>
    <row r="210" s="15" customFormat="1">
      <c r="A210" s="15"/>
      <c r="B210" s="255"/>
      <c r="C210" s="256"/>
      <c r="D210" s="234" t="s">
        <v>189</v>
      </c>
      <c r="E210" s="257" t="s">
        <v>19</v>
      </c>
      <c r="F210" s="258" t="s">
        <v>2555</v>
      </c>
      <c r="G210" s="256"/>
      <c r="H210" s="257" t="s">
        <v>19</v>
      </c>
      <c r="I210" s="259"/>
      <c r="J210" s="256"/>
      <c r="K210" s="256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189</v>
      </c>
      <c r="AU210" s="264" t="s">
        <v>81</v>
      </c>
      <c r="AV210" s="15" t="s">
        <v>79</v>
      </c>
      <c r="AW210" s="15" t="s">
        <v>33</v>
      </c>
      <c r="AX210" s="15" t="s">
        <v>71</v>
      </c>
      <c r="AY210" s="264" t="s">
        <v>178</v>
      </c>
    </row>
    <row r="211" s="13" customFormat="1">
      <c r="A211" s="13"/>
      <c r="B211" s="232"/>
      <c r="C211" s="233"/>
      <c r="D211" s="234" t="s">
        <v>189</v>
      </c>
      <c r="E211" s="235" t="s">
        <v>19</v>
      </c>
      <c r="F211" s="236" t="s">
        <v>2556</v>
      </c>
      <c r="G211" s="233"/>
      <c r="H211" s="237">
        <v>0.021999999999999999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189</v>
      </c>
      <c r="AU211" s="243" t="s">
        <v>81</v>
      </c>
      <c r="AV211" s="13" t="s">
        <v>81</v>
      </c>
      <c r="AW211" s="13" t="s">
        <v>33</v>
      </c>
      <c r="AX211" s="13" t="s">
        <v>71</v>
      </c>
      <c r="AY211" s="243" t="s">
        <v>178</v>
      </c>
    </row>
    <row r="212" s="13" customFormat="1">
      <c r="A212" s="13"/>
      <c r="B212" s="232"/>
      <c r="C212" s="233"/>
      <c r="D212" s="234" t="s">
        <v>189</v>
      </c>
      <c r="E212" s="235" t="s">
        <v>19</v>
      </c>
      <c r="F212" s="236" t="s">
        <v>2557</v>
      </c>
      <c r="G212" s="233"/>
      <c r="H212" s="237">
        <v>0.021999999999999999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189</v>
      </c>
      <c r="AU212" s="243" t="s">
        <v>81</v>
      </c>
      <c r="AV212" s="13" t="s">
        <v>81</v>
      </c>
      <c r="AW212" s="13" t="s">
        <v>33</v>
      </c>
      <c r="AX212" s="13" t="s">
        <v>71</v>
      </c>
      <c r="AY212" s="243" t="s">
        <v>178</v>
      </c>
    </row>
    <row r="213" s="14" customFormat="1">
      <c r="A213" s="14"/>
      <c r="B213" s="244"/>
      <c r="C213" s="245"/>
      <c r="D213" s="234" t="s">
        <v>189</v>
      </c>
      <c r="E213" s="246" t="s">
        <v>19</v>
      </c>
      <c r="F213" s="247" t="s">
        <v>214</v>
      </c>
      <c r="G213" s="245"/>
      <c r="H213" s="248">
        <v>0.043999999999999997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189</v>
      </c>
      <c r="AU213" s="254" t="s">
        <v>81</v>
      </c>
      <c r="AV213" s="14" t="s">
        <v>185</v>
      </c>
      <c r="AW213" s="14" t="s">
        <v>33</v>
      </c>
      <c r="AX213" s="14" t="s">
        <v>79</v>
      </c>
      <c r="AY213" s="254" t="s">
        <v>178</v>
      </c>
    </row>
    <row r="214" s="12" customFormat="1" ht="22.8" customHeight="1">
      <c r="A214" s="12"/>
      <c r="B214" s="198"/>
      <c r="C214" s="199"/>
      <c r="D214" s="200" t="s">
        <v>70</v>
      </c>
      <c r="E214" s="212" t="s">
        <v>215</v>
      </c>
      <c r="F214" s="212" t="s">
        <v>736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SUM(P215:P221)</f>
        <v>0</v>
      </c>
      <c r="Q214" s="206"/>
      <c r="R214" s="207">
        <f>SUM(R215:R221)</f>
        <v>3.95871</v>
      </c>
      <c r="S214" s="206"/>
      <c r="T214" s="208">
        <f>SUM(T215:T221)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79</v>
      </c>
      <c r="AT214" s="210" t="s">
        <v>70</v>
      </c>
      <c r="AU214" s="210" t="s">
        <v>79</v>
      </c>
      <c r="AY214" s="209" t="s">
        <v>178</v>
      </c>
      <c r="BK214" s="211">
        <f>SUM(BK215:BK221)</f>
        <v>0</v>
      </c>
    </row>
    <row r="215" s="2" customFormat="1" ht="24.15" customHeight="1">
      <c r="A215" s="40"/>
      <c r="B215" s="41"/>
      <c r="C215" s="214" t="s">
        <v>372</v>
      </c>
      <c r="D215" s="214" t="s">
        <v>180</v>
      </c>
      <c r="E215" s="215" t="s">
        <v>2558</v>
      </c>
      <c r="F215" s="216" t="s">
        <v>2559</v>
      </c>
      <c r="G215" s="217" t="s">
        <v>183</v>
      </c>
      <c r="H215" s="218">
        <v>3</v>
      </c>
      <c r="I215" s="219"/>
      <c r="J215" s="220">
        <f>ROUND(I215*H215,2)</f>
        <v>0</v>
      </c>
      <c r="K215" s="216" t="s">
        <v>184</v>
      </c>
      <c r="L215" s="46"/>
      <c r="M215" s="221" t="s">
        <v>19</v>
      </c>
      <c r="N215" s="222" t="s">
        <v>42</v>
      </c>
      <c r="O215" s="86"/>
      <c r="P215" s="223">
        <f>O215*H215</f>
        <v>0</v>
      </c>
      <c r="Q215" s="223">
        <v>0.57499999999999996</v>
      </c>
      <c r="R215" s="223">
        <f>Q215*H215</f>
        <v>1.7249999999999999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185</v>
      </c>
      <c r="AT215" s="225" t="s">
        <v>180</v>
      </c>
      <c r="AU215" s="225" t="s">
        <v>81</v>
      </c>
      <c r="AY215" s="19" t="s">
        <v>178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185</v>
      </c>
      <c r="BM215" s="225" t="s">
        <v>2560</v>
      </c>
    </row>
    <row r="216" s="2" customFormat="1">
      <c r="A216" s="40"/>
      <c r="B216" s="41"/>
      <c r="C216" s="42"/>
      <c r="D216" s="227" t="s">
        <v>187</v>
      </c>
      <c r="E216" s="42"/>
      <c r="F216" s="228" t="s">
        <v>2561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187</v>
      </c>
      <c r="AU216" s="19" t="s">
        <v>81</v>
      </c>
    </row>
    <row r="217" s="13" customFormat="1">
      <c r="A217" s="13"/>
      <c r="B217" s="232"/>
      <c r="C217" s="233"/>
      <c r="D217" s="234" t="s">
        <v>189</v>
      </c>
      <c r="E217" s="235" t="s">
        <v>19</v>
      </c>
      <c r="F217" s="236" t="s">
        <v>2436</v>
      </c>
      <c r="G217" s="233"/>
      <c r="H217" s="237">
        <v>3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189</v>
      </c>
      <c r="AU217" s="243" t="s">
        <v>81</v>
      </c>
      <c r="AV217" s="13" t="s">
        <v>81</v>
      </c>
      <c r="AW217" s="13" t="s">
        <v>33</v>
      </c>
      <c r="AX217" s="13" t="s">
        <v>79</v>
      </c>
      <c r="AY217" s="243" t="s">
        <v>178</v>
      </c>
    </row>
    <row r="218" s="2" customFormat="1" ht="24.15" customHeight="1">
      <c r="A218" s="40"/>
      <c r="B218" s="41"/>
      <c r="C218" s="214" t="s">
        <v>378</v>
      </c>
      <c r="D218" s="214" t="s">
        <v>180</v>
      </c>
      <c r="E218" s="215" t="s">
        <v>2562</v>
      </c>
      <c r="F218" s="216" t="s">
        <v>2563</v>
      </c>
      <c r="G218" s="217" t="s">
        <v>183</v>
      </c>
      <c r="H218" s="218">
        <v>3</v>
      </c>
      <c r="I218" s="219"/>
      <c r="J218" s="220">
        <f>ROUND(I218*H218,2)</f>
        <v>0</v>
      </c>
      <c r="K218" s="216" t="s">
        <v>184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0.48081000000000002</v>
      </c>
      <c r="R218" s="223">
        <f>Q218*H218</f>
        <v>1.4424300000000001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185</v>
      </c>
      <c r="AT218" s="225" t="s">
        <v>180</v>
      </c>
      <c r="AU218" s="225" t="s">
        <v>81</v>
      </c>
      <c r="AY218" s="19" t="s">
        <v>178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185</v>
      </c>
      <c r="BM218" s="225" t="s">
        <v>2564</v>
      </c>
    </row>
    <row r="219" s="2" customFormat="1">
      <c r="A219" s="40"/>
      <c r="B219" s="41"/>
      <c r="C219" s="42"/>
      <c r="D219" s="227" t="s">
        <v>187</v>
      </c>
      <c r="E219" s="42"/>
      <c r="F219" s="228" t="s">
        <v>2565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187</v>
      </c>
      <c r="AU219" s="19" t="s">
        <v>81</v>
      </c>
    </row>
    <row r="220" s="2" customFormat="1" ht="24.15" customHeight="1">
      <c r="A220" s="40"/>
      <c r="B220" s="41"/>
      <c r="C220" s="214" t="s">
        <v>384</v>
      </c>
      <c r="D220" s="214" t="s">
        <v>180</v>
      </c>
      <c r="E220" s="215" t="s">
        <v>2566</v>
      </c>
      <c r="F220" s="216" t="s">
        <v>2567</v>
      </c>
      <c r="G220" s="217" t="s">
        <v>183</v>
      </c>
      <c r="H220" s="218">
        <v>3</v>
      </c>
      <c r="I220" s="219"/>
      <c r="J220" s="220">
        <f>ROUND(I220*H220,2)</f>
        <v>0</v>
      </c>
      <c r="K220" s="216" t="s">
        <v>184</v>
      </c>
      <c r="L220" s="46"/>
      <c r="M220" s="221" t="s">
        <v>19</v>
      </c>
      <c r="N220" s="222" t="s">
        <v>42</v>
      </c>
      <c r="O220" s="86"/>
      <c r="P220" s="223">
        <f>O220*H220</f>
        <v>0</v>
      </c>
      <c r="Q220" s="223">
        <v>0.26375999999999999</v>
      </c>
      <c r="R220" s="223">
        <f>Q220*H220</f>
        <v>0.79127999999999998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185</v>
      </c>
      <c r="AT220" s="225" t="s">
        <v>180</v>
      </c>
      <c r="AU220" s="225" t="s">
        <v>81</v>
      </c>
      <c r="AY220" s="19" t="s">
        <v>178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185</v>
      </c>
      <c r="BM220" s="225" t="s">
        <v>2568</v>
      </c>
    </row>
    <row r="221" s="2" customFormat="1">
      <c r="A221" s="40"/>
      <c r="B221" s="41"/>
      <c r="C221" s="42"/>
      <c r="D221" s="227" t="s">
        <v>187</v>
      </c>
      <c r="E221" s="42"/>
      <c r="F221" s="228" t="s">
        <v>2569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187</v>
      </c>
      <c r="AU221" s="19" t="s">
        <v>81</v>
      </c>
    </row>
    <row r="222" s="12" customFormat="1" ht="22.8" customHeight="1">
      <c r="A222" s="12"/>
      <c r="B222" s="198"/>
      <c r="C222" s="199"/>
      <c r="D222" s="200" t="s">
        <v>70</v>
      </c>
      <c r="E222" s="212" t="s">
        <v>232</v>
      </c>
      <c r="F222" s="212" t="s">
        <v>1091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SUM(P223:P286)</f>
        <v>0</v>
      </c>
      <c r="Q222" s="206"/>
      <c r="R222" s="207">
        <f>SUM(R223:R286)</f>
        <v>2.4314985500000001</v>
      </c>
      <c r="S222" s="206"/>
      <c r="T222" s="208">
        <f>SUM(T223:T286)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79</v>
      </c>
      <c r="AT222" s="210" t="s">
        <v>70</v>
      </c>
      <c r="AU222" s="210" t="s">
        <v>79</v>
      </c>
      <c r="AY222" s="209" t="s">
        <v>178</v>
      </c>
      <c r="BK222" s="211">
        <f>SUM(BK223:BK286)</f>
        <v>0</v>
      </c>
    </row>
    <row r="223" s="2" customFormat="1" ht="16.5" customHeight="1">
      <c r="A223" s="40"/>
      <c r="B223" s="41"/>
      <c r="C223" s="214" t="s">
        <v>390</v>
      </c>
      <c r="D223" s="214" t="s">
        <v>180</v>
      </c>
      <c r="E223" s="215" t="s">
        <v>2570</v>
      </c>
      <c r="F223" s="216" t="s">
        <v>2571</v>
      </c>
      <c r="G223" s="217" t="s">
        <v>532</v>
      </c>
      <c r="H223" s="218">
        <v>1</v>
      </c>
      <c r="I223" s="219"/>
      <c r="J223" s="220">
        <f>ROUND(I223*H223,2)</f>
        <v>0</v>
      </c>
      <c r="K223" s="216" t="s">
        <v>184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0.54513999999999996</v>
      </c>
      <c r="R223" s="223">
        <f>Q223*H223</f>
        <v>0.54513999999999996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185</v>
      </c>
      <c r="AT223" s="225" t="s">
        <v>180</v>
      </c>
      <c r="AU223" s="225" t="s">
        <v>81</v>
      </c>
      <c r="AY223" s="19" t="s">
        <v>178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185</v>
      </c>
      <c r="BM223" s="225" t="s">
        <v>2572</v>
      </c>
    </row>
    <row r="224" s="2" customFormat="1">
      <c r="A224" s="40"/>
      <c r="B224" s="41"/>
      <c r="C224" s="42"/>
      <c r="D224" s="227" t="s">
        <v>187</v>
      </c>
      <c r="E224" s="42"/>
      <c r="F224" s="228" t="s">
        <v>2573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187</v>
      </c>
      <c r="AU224" s="19" t="s">
        <v>81</v>
      </c>
    </row>
    <row r="225" s="13" customFormat="1">
      <c r="A225" s="13"/>
      <c r="B225" s="232"/>
      <c r="C225" s="233"/>
      <c r="D225" s="234" t="s">
        <v>189</v>
      </c>
      <c r="E225" s="235" t="s">
        <v>19</v>
      </c>
      <c r="F225" s="236" t="s">
        <v>2574</v>
      </c>
      <c r="G225" s="233"/>
      <c r="H225" s="237">
        <v>1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189</v>
      </c>
      <c r="AU225" s="243" t="s">
        <v>81</v>
      </c>
      <c r="AV225" s="13" t="s">
        <v>81</v>
      </c>
      <c r="AW225" s="13" t="s">
        <v>33</v>
      </c>
      <c r="AX225" s="13" t="s">
        <v>79</v>
      </c>
      <c r="AY225" s="243" t="s">
        <v>178</v>
      </c>
    </row>
    <row r="226" s="2" customFormat="1" ht="16.5" customHeight="1">
      <c r="A226" s="40"/>
      <c r="B226" s="41"/>
      <c r="C226" s="265" t="s">
        <v>396</v>
      </c>
      <c r="D226" s="265" t="s">
        <v>430</v>
      </c>
      <c r="E226" s="266" t="s">
        <v>2575</v>
      </c>
      <c r="F226" s="267" t="s">
        <v>2576</v>
      </c>
      <c r="G226" s="268" t="s">
        <v>532</v>
      </c>
      <c r="H226" s="269">
        <v>1</v>
      </c>
      <c r="I226" s="270"/>
      <c r="J226" s="271">
        <f>ROUND(I226*H226,2)</f>
        <v>0</v>
      </c>
      <c r="K226" s="267" t="s">
        <v>184</v>
      </c>
      <c r="L226" s="272"/>
      <c r="M226" s="273" t="s">
        <v>19</v>
      </c>
      <c r="N226" s="274" t="s">
        <v>42</v>
      </c>
      <c r="O226" s="86"/>
      <c r="P226" s="223">
        <f>O226*H226</f>
        <v>0</v>
      </c>
      <c r="Q226" s="223">
        <v>0.00079000000000000001</v>
      </c>
      <c r="R226" s="223">
        <f>Q226*H226</f>
        <v>0.00079000000000000001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232</v>
      </c>
      <c r="AT226" s="225" t="s">
        <v>430</v>
      </c>
      <c r="AU226" s="225" t="s">
        <v>81</v>
      </c>
      <c r="AY226" s="19" t="s">
        <v>178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79</v>
      </c>
      <c r="BK226" s="226">
        <f>ROUND(I226*H226,2)</f>
        <v>0</v>
      </c>
      <c r="BL226" s="19" t="s">
        <v>185</v>
      </c>
      <c r="BM226" s="225" t="s">
        <v>2577</v>
      </c>
    </row>
    <row r="227" s="2" customFormat="1" ht="24.15" customHeight="1">
      <c r="A227" s="40"/>
      <c r="B227" s="41"/>
      <c r="C227" s="214" t="s">
        <v>401</v>
      </c>
      <c r="D227" s="214" t="s">
        <v>180</v>
      </c>
      <c r="E227" s="215" t="s">
        <v>2578</v>
      </c>
      <c r="F227" s="216" t="s">
        <v>2579</v>
      </c>
      <c r="G227" s="217" t="s">
        <v>275</v>
      </c>
      <c r="H227" s="218">
        <v>40</v>
      </c>
      <c r="I227" s="219"/>
      <c r="J227" s="220">
        <f>ROUND(I227*H227,2)</f>
        <v>0</v>
      </c>
      <c r="K227" s="216" t="s">
        <v>184</v>
      </c>
      <c r="L227" s="46"/>
      <c r="M227" s="221" t="s">
        <v>19</v>
      </c>
      <c r="N227" s="222" t="s">
        <v>42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185</v>
      </c>
      <c r="AT227" s="225" t="s">
        <v>180</v>
      </c>
      <c r="AU227" s="225" t="s">
        <v>81</v>
      </c>
      <c r="AY227" s="19" t="s">
        <v>178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185</v>
      </c>
      <c r="BM227" s="225" t="s">
        <v>2580</v>
      </c>
    </row>
    <row r="228" s="2" customFormat="1">
      <c r="A228" s="40"/>
      <c r="B228" s="41"/>
      <c r="C228" s="42"/>
      <c r="D228" s="227" t="s">
        <v>187</v>
      </c>
      <c r="E228" s="42"/>
      <c r="F228" s="228" t="s">
        <v>2581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187</v>
      </c>
      <c r="AU228" s="19" t="s">
        <v>81</v>
      </c>
    </row>
    <row r="229" s="13" customFormat="1">
      <c r="A229" s="13"/>
      <c r="B229" s="232"/>
      <c r="C229" s="233"/>
      <c r="D229" s="234" t="s">
        <v>189</v>
      </c>
      <c r="E229" s="235" t="s">
        <v>19</v>
      </c>
      <c r="F229" s="236" t="s">
        <v>2582</v>
      </c>
      <c r="G229" s="233"/>
      <c r="H229" s="237">
        <v>40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189</v>
      </c>
      <c r="AU229" s="243" t="s">
        <v>81</v>
      </c>
      <c r="AV229" s="13" t="s">
        <v>81</v>
      </c>
      <c r="AW229" s="13" t="s">
        <v>33</v>
      </c>
      <c r="AX229" s="13" t="s">
        <v>79</v>
      </c>
      <c r="AY229" s="243" t="s">
        <v>178</v>
      </c>
    </row>
    <row r="230" s="2" customFormat="1" ht="16.5" customHeight="1">
      <c r="A230" s="40"/>
      <c r="B230" s="41"/>
      <c r="C230" s="265" t="s">
        <v>407</v>
      </c>
      <c r="D230" s="265" t="s">
        <v>430</v>
      </c>
      <c r="E230" s="266" t="s">
        <v>2583</v>
      </c>
      <c r="F230" s="267" t="s">
        <v>2584</v>
      </c>
      <c r="G230" s="268" t="s">
        <v>275</v>
      </c>
      <c r="H230" s="269">
        <v>40.600000000000001</v>
      </c>
      <c r="I230" s="270"/>
      <c r="J230" s="271">
        <f>ROUND(I230*H230,2)</f>
        <v>0</v>
      </c>
      <c r="K230" s="267" t="s">
        <v>184</v>
      </c>
      <c r="L230" s="272"/>
      <c r="M230" s="273" t="s">
        <v>19</v>
      </c>
      <c r="N230" s="274" t="s">
        <v>42</v>
      </c>
      <c r="O230" s="86"/>
      <c r="P230" s="223">
        <f>O230*H230</f>
        <v>0</v>
      </c>
      <c r="Q230" s="223">
        <v>0.00038999999999999999</v>
      </c>
      <c r="R230" s="223">
        <f>Q230*H230</f>
        <v>0.015834000000000001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232</v>
      </c>
      <c r="AT230" s="225" t="s">
        <v>430</v>
      </c>
      <c r="AU230" s="225" t="s">
        <v>81</v>
      </c>
      <c r="AY230" s="19" t="s">
        <v>178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185</v>
      </c>
      <c r="BM230" s="225" t="s">
        <v>2585</v>
      </c>
    </row>
    <row r="231" s="13" customFormat="1">
      <c r="A231" s="13"/>
      <c r="B231" s="232"/>
      <c r="C231" s="233"/>
      <c r="D231" s="234" t="s">
        <v>189</v>
      </c>
      <c r="E231" s="233"/>
      <c r="F231" s="236" t="s">
        <v>2586</v>
      </c>
      <c r="G231" s="233"/>
      <c r="H231" s="237">
        <v>40.600000000000001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189</v>
      </c>
      <c r="AU231" s="243" t="s">
        <v>81</v>
      </c>
      <c r="AV231" s="13" t="s">
        <v>81</v>
      </c>
      <c r="AW231" s="13" t="s">
        <v>4</v>
      </c>
      <c r="AX231" s="13" t="s">
        <v>79</v>
      </c>
      <c r="AY231" s="243" t="s">
        <v>178</v>
      </c>
    </row>
    <row r="232" s="2" customFormat="1" ht="24.15" customHeight="1">
      <c r="A232" s="40"/>
      <c r="B232" s="41"/>
      <c r="C232" s="214" t="s">
        <v>415</v>
      </c>
      <c r="D232" s="214" t="s">
        <v>180</v>
      </c>
      <c r="E232" s="215" t="s">
        <v>2587</v>
      </c>
      <c r="F232" s="216" t="s">
        <v>2588</v>
      </c>
      <c r="G232" s="217" t="s">
        <v>275</v>
      </c>
      <c r="H232" s="218">
        <v>41</v>
      </c>
      <c r="I232" s="219"/>
      <c r="J232" s="220">
        <f>ROUND(I232*H232,2)</f>
        <v>0</v>
      </c>
      <c r="K232" s="216" t="s">
        <v>184</v>
      </c>
      <c r="L232" s="46"/>
      <c r="M232" s="221" t="s">
        <v>19</v>
      </c>
      <c r="N232" s="222" t="s">
        <v>42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185</v>
      </c>
      <c r="AT232" s="225" t="s">
        <v>180</v>
      </c>
      <c r="AU232" s="225" t="s">
        <v>81</v>
      </c>
      <c r="AY232" s="19" t="s">
        <v>178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185</v>
      </c>
      <c r="BM232" s="225" t="s">
        <v>2589</v>
      </c>
    </row>
    <row r="233" s="2" customFormat="1">
      <c r="A233" s="40"/>
      <c r="B233" s="41"/>
      <c r="C233" s="42"/>
      <c r="D233" s="227" t="s">
        <v>187</v>
      </c>
      <c r="E233" s="42"/>
      <c r="F233" s="228" t="s">
        <v>2590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187</v>
      </c>
      <c r="AU233" s="19" t="s">
        <v>81</v>
      </c>
    </row>
    <row r="234" s="13" customFormat="1">
      <c r="A234" s="13"/>
      <c r="B234" s="232"/>
      <c r="C234" s="233"/>
      <c r="D234" s="234" t="s">
        <v>189</v>
      </c>
      <c r="E234" s="235" t="s">
        <v>19</v>
      </c>
      <c r="F234" s="236" t="s">
        <v>2591</v>
      </c>
      <c r="G234" s="233"/>
      <c r="H234" s="237">
        <v>6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189</v>
      </c>
      <c r="AU234" s="243" t="s">
        <v>81</v>
      </c>
      <c r="AV234" s="13" t="s">
        <v>81</v>
      </c>
      <c r="AW234" s="13" t="s">
        <v>33</v>
      </c>
      <c r="AX234" s="13" t="s">
        <v>71</v>
      </c>
      <c r="AY234" s="243" t="s">
        <v>178</v>
      </c>
    </row>
    <row r="235" s="13" customFormat="1">
      <c r="A235" s="13"/>
      <c r="B235" s="232"/>
      <c r="C235" s="233"/>
      <c r="D235" s="234" t="s">
        <v>189</v>
      </c>
      <c r="E235" s="235" t="s">
        <v>19</v>
      </c>
      <c r="F235" s="236" t="s">
        <v>2592</v>
      </c>
      <c r="G235" s="233"/>
      <c r="H235" s="237">
        <v>35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189</v>
      </c>
      <c r="AU235" s="243" t="s">
        <v>81</v>
      </c>
      <c r="AV235" s="13" t="s">
        <v>81</v>
      </c>
      <c r="AW235" s="13" t="s">
        <v>33</v>
      </c>
      <c r="AX235" s="13" t="s">
        <v>71</v>
      </c>
      <c r="AY235" s="243" t="s">
        <v>178</v>
      </c>
    </row>
    <row r="236" s="14" customFormat="1">
      <c r="A236" s="14"/>
      <c r="B236" s="244"/>
      <c r="C236" s="245"/>
      <c r="D236" s="234" t="s">
        <v>189</v>
      </c>
      <c r="E236" s="246" t="s">
        <v>19</v>
      </c>
      <c r="F236" s="247" t="s">
        <v>214</v>
      </c>
      <c r="G236" s="245"/>
      <c r="H236" s="248">
        <v>41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189</v>
      </c>
      <c r="AU236" s="254" t="s">
        <v>81</v>
      </c>
      <c r="AV236" s="14" t="s">
        <v>185</v>
      </c>
      <c r="AW236" s="14" t="s">
        <v>33</v>
      </c>
      <c r="AX236" s="14" t="s">
        <v>79</v>
      </c>
      <c r="AY236" s="254" t="s">
        <v>178</v>
      </c>
    </row>
    <row r="237" s="2" customFormat="1" ht="16.5" customHeight="1">
      <c r="A237" s="40"/>
      <c r="B237" s="41"/>
      <c r="C237" s="265" t="s">
        <v>423</v>
      </c>
      <c r="D237" s="265" t="s">
        <v>430</v>
      </c>
      <c r="E237" s="266" t="s">
        <v>2593</v>
      </c>
      <c r="F237" s="267" t="s">
        <v>2594</v>
      </c>
      <c r="G237" s="268" t="s">
        <v>275</v>
      </c>
      <c r="H237" s="269">
        <v>41.615000000000002</v>
      </c>
      <c r="I237" s="270"/>
      <c r="J237" s="271">
        <f>ROUND(I237*H237,2)</f>
        <v>0</v>
      </c>
      <c r="K237" s="267" t="s">
        <v>184</v>
      </c>
      <c r="L237" s="272"/>
      <c r="M237" s="273" t="s">
        <v>19</v>
      </c>
      <c r="N237" s="274" t="s">
        <v>42</v>
      </c>
      <c r="O237" s="86"/>
      <c r="P237" s="223">
        <f>O237*H237</f>
        <v>0</v>
      </c>
      <c r="Q237" s="223">
        <v>0.00042999999999999999</v>
      </c>
      <c r="R237" s="223">
        <f>Q237*H237</f>
        <v>0.017894449999999999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232</v>
      </c>
      <c r="AT237" s="225" t="s">
        <v>430</v>
      </c>
      <c r="AU237" s="225" t="s">
        <v>81</v>
      </c>
      <c r="AY237" s="19" t="s">
        <v>178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185</v>
      </c>
      <c r="BM237" s="225" t="s">
        <v>2595</v>
      </c>
    </row>
    <row r="238" s="13" customFormat="1">
      <c r="A238" s="13"/>
      <c r="B238" s="232"/>
      <c r="C238" s="233"/>
      <c r="D238" s="234" t="s">
        <v>189</v>
      </c>
      <c r="E238" s="233"/>
      <c r="F238" s="236" t="s">
        <v>2596</v>
      </c>
      <c r="G238" s="233"/>
      <c r="H238" s="237">
        <v>41.615000000000002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189</v>
      </c>
      <c r="AU238" s="243" t="s">
        <v>81</v>
      </c>
      <c r="AV238" s="13" t="s">
        <v>81</v>
      </c>
      <c r="AW238" s="13" t="s">
        <v>4</v>
      </c>
      <c r="AX238" s="13" t="s">
        <v>79</v>
      </c>
      <c r="AY238" s="243" t="s">
        <v>178</v>
      </c>
    </row>
    <row r="239" s="2" customFormat="1" ht="16.5" customHeight="1">
      <c r="A239" s="40"/>
      <c r="B239" s="41"/>
      <c r="C239" s="214" t="s">
        <v>429</v>
      </c>
      <c r="D239" s="214" t="s">
        <v>180</v>
      </c>
      <c r="E239" s="215" t="s">
        <v>2597</v>
      </c>
      <c r="F239" s="216" t="s">
        <v>2598</v>
      </c>
      <c r="G239" s="217" t="s">
        <v>275</v>
      </c>
      <c r="H239" s="218">
        <v>13</v>
      </c>
      <c r="I239" s="219"/>
      <c r="J239" s="220">
        <f>ROUND(I239*H239,2)</f>
        <v>0</v>
      </c>
      <c r="K239" s="216" t="s">
        <v>184</v>
      </c>
      <c r="L239" s="46"/>
      <c r="M239" s="221" t="s">
        <v>19</v>
      </c>
      <c r="N239" s="222" t="s">
        <v>42</v>
      </c>
      <c r="O239" s="86"/>
      <c r="P239" s="223">
        <f>O239*H239</f>
        <v>0</v>
      </c>
      <c r="Q239" s="223">
        <v>1.0000000000000001E-05</v>
      </c>
      <c r="R239" s="223">
        <f>Q239*H239</f>
        <v>0.00013000000000000002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185</v>
      </c>
      <c r="AT239" s="225" t="s">
        <v>180</v>
      </c>
      <c r="AU239" s="225" t="s">
        <v>81</v>
      </c>
      <c r="AY239" s="19" t="s">
        <v>178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185</v>
      </c>
      <c r="BM239" s="225" t="s">
        <v>2599</v>
      </c>
    </row>
    <row r="240" s="2" customFormat="1">
      <c r="A240" s="40"/>
      <c r="B240" s="41"/>
      <c r="C240" s="42"/>
      <c r="D240" s="227" t="s">
        <v>187</v>
      </c>
      <c r="E240" s="42"/>
      <c r="F240" s="228" t="s">
        <v>2600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187</v>
      </c>
      <c r="AU240" s="19" t="s">
        <v>81</v>
      </c>
    </row>
    <row r="241" s="13" customFormat="1">
      <c r="A241" s="13"/>
      <c r="B241" s="232"/>
      <c r="C241" s="233"/>
      <c r="D241" s="234" t="s">
        <v>189</v>
      </c>
      <c r="E241" s="235" t="s">
        <v>19</v>
      </c>
      <c r="F241" s="236" t="s">
        <v>2601</v>
      </c>
      <c r="G241" s="233"/>
      <c r="H241" s="237">
        <v>13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189</v>
      </c>
      <c r="AU241" s="243" t="s">
        <v>81</v>
      </c>
      <c r="AV241" s="13" t="s">
        <v>81</v>
      </c>
      <c r="AW241" s="13" t="s">
        <v>33</v>
      </c>
      <c r="AX241" s="13" t="s">
        <v>79</v>
      </c>
      <c r="AY241" s="243" t="s">
        <v>178</v>
      </c>
    </row>
    <row r="242" s="2" customFormat="1" ht="16.5" customHeight="1">
      <c r="A242" s="40"/>
      <c r="B242" s="41"/>
      <c r="C242" s="265" t="s">
        <v>435</v>
      </c>
      <c r="D242" s="265" t="s">
        <v>430</v>
      </c>
      <c r="E242" s="266" t="s">
        <v>2602</v>
      </c>
      <c r="F242" s="267" t="s">
        <v>2603</v>
      </c>
      <c r="G242" s="268" t="s">
        <v>275</v>
      </c>
      <c r="H242" s="269">
        <v>13.390000000000001</v>
      </c>
      <c r="I242" s="270"/>
      <c r="J242" s="271">
        <f>ROUND(I242*H242,2)</f>
        <v>0</v>
      </c>
      <c r="K242" s="267" t="s">
        <v>184</v>
      </c>
      <c r="L242" s="272"/>
      <c r="M242" s="273" t="s">
        <v>19</v>
      </c>
      <c r="N242" s="274" t="s">
        <v>42</v>
      </c>
      <c r="O242" s="86"/>
      <c r="P242" s="223">
        <f>O242*H242</f>
        <v>0</v>
      </c>
      <c r="Q242" s="223">
        <v>0.0025899999999999999</v>
      </c>
      <c r="R242" s="223">
        <f>Q242*H242</f>
        <v>0.034680099999999998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232</v>
      </c>
      <c r="AT242" s="225" t="s">
        <v>430</v>
      </c>
      <c r="AU242" s="225" t="s">
        <v>81</v>
      </c>
      <c r="AY242" s="19" t="s">
        <v>178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185</v>
      </c>
      <c r="BM242" s="225" t="s">
        <v>2604</v>
      </c>
    </row>
    <row r="243" s="13" customFormat="1">
      <c r="A243" s="13"/>
      <c r="B243" s="232"/>
      <c r="C243" s="233"/>
      <c r="D243" s="234" t="s">
        <v>189</v>
      </c>
      <c r="E243" s="233"/>
      <c r="F243" s="236" t="s">
        <v>2605</v>
      </c>
      <c r="G243" s="233"/>
      <c r="H243" s="237">
        <v>13.390000000000001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189</v>
      </c>
      <c r="AU243" s="243" t="s">
        <v>81</v>
      </c>
      <c r="AV243" s="13" t="s">
        <v>81</v>
      </c>
      <c r="AW243" s="13" t="s">
        <v>4</v>
      </c>
      <c r="AX243" s="13" t="s">
        <v>79</v>
      </c>
      <c r="AY243" s="243" t="s">
        <v>178</v>
      </c>
    </row>
    <row r="244" s="2" customFormat="1" ht="24.15" customHeight="1">
      <c r="A244" s="40"/>
      <c r="B244" s="41"/>
      <c r="C244" s="214" t="s">
        <v>444</v>
      </c>
      <c r="D244" s="214" t="s">
        <v>180</v>
      </c>
      <c r="E244" s="215" t="s">
        <v>2606</v>
      </c>
      <c r="F244" s="216" t="s">
        <v>2607</v>
      </c>
      <c r="G244" s="217" t="s">
        <v>532</v>
      </c>
      <c r="H244" s="218">
        <v>1</v>
      </c>
      <c r="I244" s="219"/>
      <c r="J244" s="220">
        <f>ROUND(I244*H244,2)</f>
        <v>0</v>
      </c>
      <c r="K244" s="216" t="s">
        <v>184</v>
      </c>
      <c r="L244" s="46"/>
      <c r="M244" s="221" t="s">
        <v>19</v>
      </c>
      <c r="N244" s="222" t="s">
        <v>42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185</v>
      </c>
      <c r="AT244" s="225" t="s">
        <v>180</v>
      </c>
      <c r="AU244" s="225" t="s">
        <v>81</v>
      </c>
      <c r="AY244" s="19" t="s">
        <v>178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185</v>
      </c>
      <c r="BM244" s="225" t="s">
        <v>2608</v>
      </c>
    </row>
    <row r="245" s="2" customFormat="1">
      <c r="A245" s="40"/>
      <c r="B245" s="41"/>
      <c r="C245" s="42"/>
      <c r="D245" s="227" t="s">
        <v>187</v>
      </c>
      <c r="E245" s="42"/>
      <c r="F245" s="228" t="s">
        <v>2609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187</v>
      </c>
      <c r="AU245" s="19" t="s">
        <v>81</v>
      </c>
    </row>
    <row r="246" s="13" customFormat="1">
      <c r="A246" s="13"/>
      <c r="B246" s="232"/>
      <c r="C246" s="233"/>
      <c r="D246" s="234" t="s">
        <v>189</v>
      </c>
      <c r="E246" s="235" t="s">
        <v>19</v>
      </c>
      <c r="F246" s="236" t="s">
        <v>2610</v>
      </c>
      <c r="G246" s="233"/>
      <c r="H246" s="237">
        <v>1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189</v>
      </c>
      <c r="AU246" s="243" t="s">
        <v>81</v>
      </c>
      <c r="AV246" s="13" t="s">
        <v>81</v>
      </c>
      <c r="AW246" s="13" t="s">
        <v>33</v>
      </c>
      <c r="AX246" s="13" t="s">
        <v>79</v>
      </c>
      <c r="AY246" s="243" t="s">
        <v>178</v>
      </c>
    </row>
    <row r="247" s="2" customFormat="1" ht="16.5" customHeight="1">
      <c r="A247" s="40"/>
      <c r="B247" s="41"/>
      <c r="C247" s="265" t="s">
        <v>450</v>
      </c>
      <c r="D247" s="265" t="s">
        <v>430</v>
      </c>
      <c r="E247" s="266" t="s">
        <v>2611</v>
      </c>
      <c r="F247" s="267" t="s">
        <v>2612</v>
      </c>
      <c r="G247" s="268" t="s">
        <v>532</v>
      </c>
      <c r="H247" s="269">
        <v>1</v>
      </c>
      <c r="I247" s="270"/>
      <c r="J247" s="271">
        <f>ROUND(I247*H247,2)</f>
        <v>0</v>
      </c>
      <c r="K247" s="267" t="s">
        <v>184</v>
      </c>
      <c r="L247" s="272"/>
      <c r="M247" s="273" t="s">
        <v>19</v>
      </c>
      <c r="N247" s="274" t="s">
        <v>42</v>
      </c>
      <c r="O247" s="86"/>
      <c r="P247" s="223">
        <f>O247*H247</f>
        <v>0</v>
      </c>
      <c r="Q247" s="223">
        <v>0.00064999999999999997</v>
      </c>
      <c r="R247" s="223">
        <f>Q247*H247</f>
        <v>0.00064999999999999997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232</v>
      </c>
      <c r="AT247" s="225" t="s">
        <v>430</v>
      </c>
      <c r="AU247" s="225" t="s">
        <v>81</v>
      </c>
      <c r="AY247" s="19" t="s">
        <v>178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185</v>
      </c>
      <c r="BM247" s="225" t="s">
        <v>2613</v>
      </c>
    </row>
    <row r="248" s="2" customFormat="1" ht="16.5" customHeight="1">
      <c r="A248" s="40"/>
      <c r="B248" s="41"/>
      <c r="C248" s="214" t="s">
        <v>455</v>
      </c>
      <c r="D248" s="214" t="s">
        <v>180</v>
      </c>
      <c r="E248" s="215" t="s">
        <v>2614</v>
      </c>
      <c r="F248" s="216" t="s">
        <v>2615</v>
      </c>
      <c r="G248" s="217" t="s">
        <v>532</v>
      </c>
      <c r="H248" s="218">
        <v>1</v>
      </c>
      <c r="I248" s="219"/>
      <c r="J248" s="220">
        <f>ROUND(I248*H248,2)</f>
        <v>0</v>
      </c>
      <c r="K248" s="216" t="s">
        <v>184</v>
      </c>
      <c r="L248" s="46"/>
      <c r="M248" s="221" t="s">
        <v>19</v>
      </c>
      <c r="N248" s="222" t="s">
        <v>42</v>
      </c>
      <c r="O248" s="86"/>
      <c r="P248" s="223">
        <f>O248*H248</f>
        <v>0</v>
      </c>
      <c r="Q248" s="223">
        <v>0.00038000000000000002</v>
      </c>
      <c r="R248" s="223">
        <f>Q248*H248</f>
        <v>0.00038000000000000002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185</v>
      </c>
      <c r="AT248" s="225" t="s">
        <v>180</v>
      </c>
      <c r="AU248" s="225" t="s">
        <v>81</v>
      </c>
      <c r="AY248" s="19" t="s">
        <v>178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79</v>
      </c>
      <c r="BK248" s="226">
        <f>ROUND(I248*H248,2)</f>
        <v>0</v>
      </c>
      <c r="BL248" s="19" t="s">
        <v>185</v>
      </c>
      <c r="BM248" s="225" t="s">
        <v>2616</v>
      </c>
    </row>
    <row r="249" s="2" customFormat="1">
      <c r="A249" s="40"/>
      <c r="B249" s="41"/>
      <c r="C249" s="42"/>
      <c r="D249" s="227" t="s">
        <v>187</v>
      </c>
      <c r="E249" s="42"/>
      <c r="F249" s="228" t="s">
        <v>2617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187</v>
      </c>
      <c r="AU249" s="19" t="s">
        <v>81</v>
      </c>
    </row>
    <row r="250" s="2" customFormat="1" ht="16.5" customHeight="1">
      <c r="A250" s="40"/>
      <c r="B250" s="41"/>
      <c r="C250" s="214" t="s">
        <v>460</v>
      </c>
      <c r="D250" s="214" t="s">
        <v>180</v>
      </c>
      <c r="E250" s="215" t="s">
        <v>2618</v>
      </c>
      <c r="F250" s="216" t="s">
        <v>2619</v>
      </c>
      <c r="G250" s="217" t="s">
        <v>532</v>
      </c>
      <c r="H250" s="218">
        <v>1</v>
      </c>
      <c r="I250" s="219"/>
      <c r="J250" s="220">
        <f>ROUND(I250*H250,2)</f>
        <v>0</v>
      </c>
      <c r="K250" s="216" t="s">
        <v>184</v>
      </c>
      <c r="L250" s="46"/>
      <c r="M250" s="221" t="s">
        <v>19</v>
      </c>
      <c r="N250" s="222" t="s">
        <v>42</v>
      </c>
      <c r="O250" s="86"/>
      <c r="P250" s="223">
        <f>O250*H250</f>
        <v>0</v>
      </c>
      <c r="Q250" s="223">
        <v>0.00088000000000000003</v>
      </c>
      <c r="R250" s="223">
        <f>Q250*H250</f>
        <v>0.00088000000000000003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185</v>
      </c>
      <c r="AT250" s="225" t="s">
        <v>180</v>
      </c>
      <c r="AU250" s="225" t="s">
        <v>81</v>
      </c>
      <c r="AY250" s="19" t="s">
        <v>178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79</v>
      </c>
      <c r="BK250" s="226">
        <f>ROUND(I250*H250,2)</f>
        <v>0</v>
      </c>
      <c r="BL250" s="19" t="s">
        <v>185</v>
      </c>
      <c r="BM250" s="225" t="s">
        <v>2620</v>
      </c>
    </row>
    <row r="251" s="2" customFormat="1">
      <c r="A251" s="40"/>
      <c r="B251" s="41"/>
      <c r="C251" s="42"/>
      <c r="D251" s="227" t="s">
        <v>187</v>
      </c>
      <c r="E251" s="42"/>
      <c r="F251" s="228" t="s">
        <v>2621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187</v>
      </c>
      <c r="AU251" s="19" t="s">
        <v>81</v>
      </c>
    </row>
    <row r="252" s="2" customFormat="1" ht="16.5" customHeight="1">
      <c r="A252" s="40"/>
      <c r="B252" s="41"/>
      <c r="C252" s="265" t="s">
        <v>465</v>
      </c>
      <c r="D252" s="265" t="s">
        <v>430</v>
      </c>
      <c r="E252" s="266" t="s">
        <v>2622</v>
      </c>
      <c r="F252" s="267" t="s">
        <v>2623</v>
      </c>
      <c r="G252" s="268" t="s">
        <v>532</v>
      </c>
      <c r="H252" s="269">
        <v>1</v>
      </c>
      <c r="I252" s="270"/>
      <c r="J252" s="271">
        <f>ROUND(I252*H252,2)</f>
        <v>0</v>
      </c>
      <c r="K252" s="267" t="s">
        <v>184</v>
      </c>
      <c r="L252" s="272"/>
      <c r="M252" s="273" t="s">
        <v>19</v>
      </c>
      <c r="N252" s="274" t="s">
        <v>42</v>
      </c>
      <c r="O252" s="86"/>
      <c r="P252" s="223">
        <f>O252*H252</f>
        <v>0</v>
      </c>
      <c r="Q252" s="223">
        <v>0.0047999999999999996</v>
      </c>
      <c r="R252" s="223">
        <f>Q252*H252</f>
        <v>0.0047999999999999996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232</v>
      </c>
      <c r="AT252" s="225" t="s">
        <v>430</v>
      </c>
      <c r="AU252" s="225" t="s">
        <v>81</v>
      </c>
      <c r="AY252" s="19" t="s">
        <v>178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185</v>
      </c>
      <c r="BM252" s="225" t="s">
        <v>2624</v>
      </c>
    </row>
    <row r="253" s="2" customFormat="1" ht="16.5" customHeight="1">
      <c r="A253" s="40"/>
      <c r="B253" s="41"/>
      <c r="C253" s="214" t="s">
        <v>471</v>
      </c>
      <c r="D253" s="214" t="s">
        <v>180</v>
      </c>
      <c r="E253" s="215" t="s">
        <v>2625</v>
      </c>
      <c r="F253" s="216" t="s">
        <v>2626</v>
      </c>
      <c r="G253" s="217" t="s">
        <v>275</v>
      </c>
      <c r="H253" s="218">
        <v>35</v>
      </c>
      <c r="I253" s="219"/>
      <c r="J253" s="220">
        <f>ROUND(I253*H253,2)</f>
        <v>0</v>
      </c>
      <c r="K253" s="216" t="s">
        <v>184</v>
      </c>
      <c r="L253" s="46"/>
      <c r="M253" s="221" t="s">
        <v>19</v>
      </c>
      <c r="N253" s="222" t="s">
        <v>42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185</v>
      </c>
      <c r="AT253" s="225" t="s">
        <v>180</v>
      </c>
      <c r="AU253" s="225" t="s">
        <v>81</v>
      </c>
      <c r="AY253" s="19" t="s">
        <v>178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185</v>
      </c>
      <c r="BM253" s="225" t="s">
        <v>2627</v>
      </c>
    </row>
    <row r="254" s="2" customFormat="1">
      <c r="A254" s="40"/>
      <c r="B254" s="41"/>
      <c r="C254" s="42"/>
      <c r="D254" s="227" t="s">
        <v>187</v>
      </c>
      <c r="E254" s="42"/>
      <c r="F254" s="228" t="s">
        <v>2628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187</v>
      </c>
      <c r="AU254" s="19" t="s">
        <v>81</v>
      </c>
    </row>
    <row r="255" s="2" customFormat="1" ht="16.5" customHeight="1">
      <c r="A255" s="40"/>
      <c r="B255" s="41"/>
      <c r="C255" s="214" t="s">
        <v>481</v>
      </c>
      <c r="D255" s="214" t="s">
        <v>180</v>
      </c>
      <c r="E255" s="215" t="s">
        <v>2629</v>
      </c>
      <c r="F255" s="216" t="s">
        <v>2630</v>
      </c>
      <c r="G255" s="217" t="s">
        <v>532</v>
      </c>
      <c r="H255" s="218">
        <v>2</v>
      </c>
      <c r="I255" s="219"/>
      <c r="J255" s="220">
        <f>ROUND(I255*H255,2)</f>
        <v>0</v>
      </c>
      <c r="K255" s="216" t="s">
        <v>184</v>
      </c>
      <c r="L255" s="46"/>
      <c r="M255" s="221" t="s">
        <v>19</v>
      </c>
      <c r="N255" s="222" t="s">
        <v>42</v>
      </c>
      <c r="O255" s="86"/>
      <c r="P255" s="223">
        <f>O255*H255</f>
        <v>0</v>
      </c>
      <c r="Q255" s="223">
        <v>0.45937</v>
      </c>
      <c r="R255" s="223">
        <f>Q255*H255</f>
        <v>0.91874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185</v>
      </c>
      <c r="AT255" s="225" t="s">
        <v>180</v>
      </c>
      <c r="AU255" s="225" t="s">
        <v>81</v>
      </c>
      <c r="AY255" s="19" t="s">
        <v>178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185</v>
      </c>
      <c r="BM255" s="225" t="s">
        <v>2631</v>
      </c>
    </row>
    <row r="256" s="2" customFormat="1">
      <c r="A256" s="40"/>
      <c r="B256" s="41"/>
      <c r="C256" s="42"/>
      <c r="D256" s="227" t="s">
        <v>187</v>
      </c>
      <c r="E256" s="42"/>
      <c r="F256" s="228" t="s">
        <v>2632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187</v>
      </c>
      <c r="AU256" s="19" t="s">
        <v>81</v>
      </c>
    </row>
    <row r="257" s="2" customFormat="1" ht="16.5" customHeight="1">
      <c r="A257" s="40"/>
      <c r="B257" s="41"/>
      <c r="C257" s="214" t="s">
        <v>486</v>
      </c>
      <c r="D257" s="214" t="s">
        <v>180</v>
      </c>
      <c r="E257" s="215" t="s">
        <v>2633</v>
      </c>
      <c r="F257" s="216" t="s">
        <v>2634</v>
      </c>
      <c r="G257" s="217" t="s">
        <v>275</v>
      </c>
      <c r="H257" s="218">
        <v>13</v>
      </c>
      <c r="I257" s="219"/>
      <c r="J257" s="220">
        <f>ROUND(I257*H257,2)</f>
        <v>0</v>
      </c>
      <c r="K257" s="216" t="s">
        <v>184</v>
      </c>
      <c r="L257" s="46"/>
      <c r="M257" s="221" t="s">
        <v>19</v>
      </c>
      <c r="N257" s="222" t="s">
        <v>42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185</v>
      </c>
      <c r="AT257" s="225" t="s">
        <v>180</v>
      </c>
      <c r="AU257" s="225" t="s">
        <v>81</v>
      </c>
      <c r="AY257" s="19" t="s">
        <v>178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185</v>
      </c>
      <c r="BM257" s="225" t="s">
        <v>2635</v>
      </c>
    </row>
    <row r="258" s="2" customFormat="1">
      <c r="A258" s="40"/>
      <c r="B258" s="41"/>
      <c r="C258" s="42"/>
      <c r="D258" s="227" t="s">
        <v>187</v>
      </c>
      <c r="E258" s="42"/>
      <c r="F258" s="228" t="s">
        <v>2636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187</v>
      </c>
      <c r="AU258" s="19" t="s">
        <v>81</v>
      </c>
    </row>
    <row r="259" s="2" customFormat="1" ht="24.15" customHeight="1">
      <c r="A259" s="40"/>
      <c r="B259" s="41"/>
      <c r="C259" s="214" t="s">
        <v>492</v>
      </c>
      <c r="D259" s="214" t="s">
        <v>180</v>
      </c>
      <c r="E259" s="215" t="s">
        <v>2637</v>
      </c>
      <c r="F259" s="216" t="s">
        <v>2638</v>
      </c>
      <c r="G259" s="217" t="s">
        <v>532</v>
      </c>
      <c r="H259" s="218">
        <v>1</v>
      </c>
      <c r="I259" s="219"/>
      <c r="J259" s="220">
        <f>ROUND(I259*H259,2)</f>
        <v>0</v>
      </c>
      <c r="K259" s="216" t="s">
        <v>184</v>
      </c>
      <c r="L259" s="46"/>
      <c r="M259" s="221" t="s">
        <v>19</v>
      </c>
      <c r="N259" s="222" t="s">
        <v>42</v>
      </c>
      <c r="O259" s="86"/>
      <c r="P259" s="223">
        <f>O259*H259</f>
        <v>0</v>
      </c>
      <c r="Q259" s="223">
        <v>0.32169999999999999</v>
      </c>
      <c r="R259" s="223">
        <f>Q259*H259</f>
        <v>0.32169999999999999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185</v>
      </c>
      <c r="AT259" s="225" t="s">
        <v>180</v>
      </c>
      <c r="AU259" s="225" t="s">
        <v>81</v>
      </c>
      <c r="AY259" s="19" t="s">
        <v>178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185</v>
      </c>
      <c r="BM259" s="225" t="s">
        <v>2639</v>
      </c>
    </row>
    <row r="260" s="2" customFormat="1">
      <c r="A260" s="40"/>
      <c r="B260" s="41"/>
      <c r="C260" s="42"/>
      <c r="D260" s="227" t="s">
        <v>187</v>
      </c>
      <c r="E260" s="42"/>
      <c r="F260" s="228" t="s">
        <v>2640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187</v>
      </c>
      <c r="AU260" s="19" t="s">
        <v>81</v>
      </c>
    </row>
    <row r="261" s="2" customFormat="1" ht="16.5" customHeight="1">
      <c r="A261" s="40"/>
      <c r="B261" s="41"/>
      <c r="C261" s="265" t="s">
        <v>498</v>
      </c>
      <c r="D261" s="265" t="s">
        <v>430</v>
      </c>
      <c r="E261" s="266" t="s">
        <v>2641</v>
      </c>
      <c r="F261" s="267" t="s">
        <v>2642</v>
      </c>
      <c r="G261" s="268" t="s">
        <v>532</v>
      </c>
      <c r="H261" s="269">
        <v>1</v>
      </c>
      <c r="I261" s="270"/>
      <c r="J261" s="271">
        <f>ROUND(I261*H261,2)</f>
        <v>0</v>
      </c>
      <c r="K261" s="267" t="s">
        <v>184</v>
      </c>
      <c r="L261" s="272"/>
      <c r="M261" s="273" t="s">
        <v>19</v>
      </c>
      <c r="N261" s="274" t="s">
        <v>42</v>
      </c>
      <c r="O261" s="86"/>
      <c r="P261" s="223">
        <f>O261*H261</f>
        <v>0</v>
      </c>
      <c r="Q261" s="223">
        <v>0.069000000000000006</v>
      </c>
      <c r="R261" s="223">
        <f>Q261*H261</f>
        <v>0.069000000000000006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232</v>
      </c>
      <c r="AT261" s="225" t="s">
        <v>430</v>
      </c>
      <c r="AU261" s="225" t="s">
        <v>81</v>
      </c>
      <c r="AY261" s="19" t="s">
        <v>178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185</v>
      </c>
      <c r="BM261" s="225" t="s">
        <v>2643</v>
      </c>
    </row>
    <row r="262" s="2" customFormat="1" ht="24.15" customHeight="1">
      <c r="A262" s="40"/>
      <c r="B262" s="41"/>
      <c r="C262" s="214" t="s">
        <v>504</v>
      </c>
      <c r="D262" s="214" t="s">
        <v>180</v>
      </c>
      <c r="E262" s="215" t="s">
        <v>2644</v>
      </c>
      <c r="F262" s="216" t="s">
        <v>2645</v>
      </c>
      <c r="G262" s="217" t="s">
        <v>532</v>
      </c>
      <c r="H262" s="218">
        <v>1</v>
      </c>
      <c r="I262" s="219"/>
      <c r="J262" s="220">
        <f>ROUND(I262*H262,2)</f>
        <v>0</v>
      </c>
      <c r="K262" s="216" t="s">
        <v>184</v>
      </c>
      <c r="L262" s="46"/>
      <c r="M262" s="221" t="s">
        <v>19</v>
      </c>
      <c r="N262" s="222" t="s">
        <v>42</v>
      </c>
      <c r="O262" s="86"/>
      <c r="P262" s="223">
        <f>O262*H262</f>
        <v>0</v>
      </c>
      <c r="Q262" s="223">
        <v>0.1056</v>
      </c>
      <c r="R262" s="223">
        <f>Q262*H262</f>
        <v>0.1056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185</v>
      </c>
      <c r="AT262" s="225" t="s">
        <v>180</v>
      </c>
      <c r="AU262" s="225" t="s">
        <v>81</v>
      </c>
      <c r="AY262" s="19" t="s">
        <v>178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185</v>
      </c>
      <c r="BM262" s="225" t="s">
        <v>2646</v>
      </c>
    </row>
    <row r="263" s="2" customFormat="1">
      <c r="A263" s="40"/>
      <c r="B263" s="41"/>
      <c r="C263" s="42"/>
      <c r="D263" s="227" t="s">
        <v>187</v>
      </c>
      <c r="E263" s="42"/>
      <c r="F263" s="228" t="s">
        <v>2647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187</v>
      </c>
      <c r="AU263" s="19" t="s">
        <v>81</v>
      </c>
    </row>
    <row r="264" s="13" customFormat="1">
      <c r="A264" s="13"/>
      <c r="B264" s="232"/>
      <c r="C264" s="233"/>
      <c r="D264" s="234" t="s">
        <v>189</v>
      </c>
      <c r="E264" s="235" t="s">
        <v>19</v>
      </c>
      <c r="F264" s="236" t="s">
        <v>2648</v>
      </c>
      <c r="G264" s="233"/>
      <c r="H264" s="237">
        <v>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189</v>
      </c>
      <c r="AU264" s="243" t="s">
        <v>81</v>
      </c>
      <c r="AV264" s="13" t="s">
        <v>81</v>
      </c>
      <c r="AW264" s="13" t="s">
        <v>33</v>
      </c>
      <c r="AX264" s="13" t="s">
        <v>79</v>
      </c>
      <c r="AY264" s="243" t="s">
        <v>178</v>
      </c>
    </row>
    <row r="265" s="2" customFormat="1" ht="24.15" customHeight="1">
      <c r="A265" s="40"/>
      <c r="B265" s="41"/>
      <c r="C265" s="214" t="s">
        <v>510</v>
      </c>
      <c r="D265" s="214" t="s">
        <v>180</v>
      </c>
      <c r="E265" s="215" t="s">
        <v>2649</v>
      </c>
      <c r="F265" s="216" t="s">
        <v>2650</v>
      </c>
      <c r="G265" s="217" t="s">
        <v>532</v>
      </c>
      <c r="H265" s="218">
        <v>1</v>
      </c>
      <c r="I265" s="219"/>
      <c r="J265" s="220">
        <f>ROUND(I265*H265,2)</f>
        <v>0</v>
      </c>
      <c r="K265" s="216" t="s">
        <v>184</v>
      </c>
      <c r="L265" s="46"/>
      <c r="M265" s="221" t="s">
        <v>19</v>
      </c>
      <c r="N265" s="222" t="s">
        <v>42</v>
      </c>
      <c r="O265" s="86"/>
      <c r="P265" s="223">
        <f>O265*H265</f>
        <v>0</v>
      </c>
      <c r="Q265" s="223">
        <v>0.1056</v>
      </c>
      <c r="R265" s="223">
        <f>Q265*H265</f>
        <v>0.1056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185</v>
      </c>
      <c r="AT265" s="225" t="s">
        <v>180</v>
      </c>
      <c r="AU265" s="225" t="s">
        <v>81</v>
      </c>
      <c r="AY265" s="19" t="s">
        <v>178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185</v>
      </c>
      <c r="BM265" s="225" t="s">
        <v>2651</v>
      </c>
    </row>
    <row r="266" s="2" customFormat="1">
      <c r="A266" s="40"/>
      <c r="B266" s="41"/>
      <c r="C266" s="42"/>
      <c r="D266" s="227" t="s">
        <v>187</v>
      </c>
      <c r="E266" s="42"/>
      <c r="F266" s="228" t="s">
        <v>2652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187</v>
      </c>
      <c r="AU266" s="19" t="s">
        <v>81</v>
      </c>
    </row>
    <row r="267" s="13" customFormat="1">
      <c r="A267" s="13"/>
      <c r="B267" s="232"/>
      <c r="C267" s="233"/>
      <c r="D267" s="234" t="s">
        <v>189</v>
      </c>
      <c r="E267" s="235" t="s">
        <v>19</v>
      </c>
      <c r="F267" s="236" t="s">
        <v>2653</v>
      </c>
      <c r="G267" s="233"/>
      <c r="H267" s="237">
        <v>1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189</v>
      </c>
      <c r="AU267" s="243" t="s">
        <v>81</v>
      </c>
      <c r="AV267" s="13" t="s">
        <v>81</v>
      </c>
      <c r="AW267" s="13" t="s">
        <v>33</v>
      </c>
      <c r="AX267" s="13" t="s">
        <v>79</v>
      </c>
      <c r="AY267" s="243" t="s">
        <v>178</v>
      </c>
    </row>
    <row r="268" s="2" customFormat="1" ht="24.15" customHeight="1">
      <c r="A268" s="40"/>
      <c r="B268" s="41"/>
      <c r="C268" s="214" t="s">
        <v>515</v>
      </c>
      <c r="D268" s="214" t="s">
        <v>180</v>
      </c>
      <c r="E268" s="215" t="s">
        <v>2654</v>
      </c>
      <c r="F268" s="216" t="s">
        <v>2655</v>
      </c>
      <c r="G268" s="217" t="s">
        <v>532</v>
      </c>
      <c r="H268" s="218">
        <v>2</v>
      </c>
      <c r="I268" s="219"/>
      <c r="J268" s="220">
        <f>ROUND(I268*H268,2)</f>
        <v>0</v>
      </c>
      <c r="K268" s="216" t="s">
        <v>184</v>
      </c>
      <c r="L268" s="46"/>
      <c r="M268" s="221" t="s">
        <v>19</v>
      </c>
      <c r="N268" s="222" t="s">
        <v>42</v>
      </c>
      <c r="O268" s="86"/>
      <c r="P268" s="223">
        <f>O268*H268</f>
        <v>0</v>
      </c>
      <c r="Q268" s="223">
        <v>0.024240000000000001</v>
      </c>
      <c r="R268" s="223">
        <f>Q268*H268</f>
        <v>0.048480000000000002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185</v>
      </c>
      <c r="AT268" s="225" t="s">
        <v>180</v>
      </c>
      <c r="AU268" s="225" t="s">
        <v>81</v>
      </c>
      <c r="AY268" s="19" t="s">
        <v>178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185</v>
      </c>
      <c r="BM268" s="225" t="s">
        <v>2656</v>
      </c>
    </row>
    <row r="269" s="2" customFormat="1">
      <c r="A269" s="40"/>
      <c r="B269" s="41"/>
      <c r="C269" s="42"/>
      <c r="D269" s="227" t="s">
        <v>187</v>
      </c>
      <c r="E269" s="42"/>
      <c r="F269" s="228" t="s">
        <v>2657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187</v>
      </c>
      <c r="AU269" s="19" t="s">
        <v>81</v>
      </c>
    </row>
    <row r="270" s="13" customFormat="1">
      <c r="A270" s="13"/>
      <c r="B270" s="232"/>
      <c r="C270" s="233"/>
      <c r="D270" s="234" t="s">
        <v>189</v>
      </c>
      <c r="E270" s="235" t="s">
        <v>19</v>
      </c>
      <c r="F270" s="236" t="s">
        <v>2658</v>
      </c>
      <c r="G270" s="233"/>
      <c r="H270" s="237">
        <v>1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189</v>
      </c>
      <c r="AU270" s="243" t="s">
        <v>81</v>
      </c>
      <c r="AV270" s="13" t="s">
        <v>81</v>
      </c>
      <c r="AW270" s="13" t="s">
        <v>33</v>
      </c>
      <c r="AX270" s="13" t="s">
        <v>71</v>
      </c>
      <c r="AY270" s="243" t="s">
        <v>178</v>
      </c>
    </row>
    <row r="271" s="13" customFormat="1">
      <c r="A271" s="13"/>
      <c r="B271" s="232"/>
      <c r="C271" s="233"/>
      <c r="D271" s="234" t="s">
        <v>189</v>
      </c>
      <c r="E271" s="235" t="s">
        <v>19</v>
      </c>
      <c r="F271" s="236" t="s">
        <v>2653</v>
      </c>
      <c r="G271" s="233"/>
      <c r="H271" s="237">
        <v>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189</v>
      </c>
      <c r="AU271" s="243" t="s">
        <v>81</v>
      </c>
      <c r="AV271" s="13" t="s">
        <v>81</v>
      </c>
      <c r="AW271" s="13" t="s">
        <v>33</v>
      </c>
      <c r="AX271" s="13" t="s">
        <v>71</v>
      </c>
      <c r="AY271" s="243" t="s">
        <v>178</v>
      </c>
    </row>
    <row r="272" s="14" customFormat="1">
      <c r="A272" s="14"/>
      <c r="B272" s="244"/>
      <c r="C272" s="245"/>
      <c r="D272" s="234" t="s">
        <v>189</v>
      </c>
      <c r="E272" s="246" t="s">
        <v>19</v>
      </c>
      <c r="F272" s="247" t="s">
        <v>214</v>
      </c>
      <c r="G272" s="245"/>
      <c r="H272" s="248">
        <v>2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189</v>
      </c>
      <c r="AU272" s="254" t="s">
        <v>81</v>
      </c>
      <c r="AV272" s="14" t="s">
        <v>185</v>
      </c>
      <c r="AW272" s="14" t="s">
        <v>33</v>
      </c>
      <c r="AX272" s="14" t="s">
        <v>79</v>
      </c>
      <c r="AY272" s="254" t="s">
        <v>178</v>
      </c>
    </row>
    <row r="273" s="2" customFormat="1" ht="24.15" customHeight="1">
      <c r="A273" s="40"/>
      <c r="B273" s="41"/>
      <c r="C273" s="214" t="s">
        <v>520</v>
      </c>
      <c r="D273" s="214" t="s">
        <v>180</v>
      </c>
      <c r="E273" s="215" t="s">
        <v>2659</v>
      </c>
      <c r="F273" s="216" t="s">
        <v>2660</v>
      </c>
      <c r="G273" s="217" t="s">
        <v>532</v>
      </c>
      <c r="H273" s="218">
        <v>2</v>
      </c>
      <c r="I273" s="219"/>
      <c r="J273" s="220">
        <f>ROUND(I273*H273,2)</f>
        <v>0</v>
      </c>
      <c r="K273" s="216" t="s">
        <v>184</v>
      </c>
      <c r="L273" s="46"/>
      <c r="M273" s="221" t="s">
        <v>19</v>
      </c>
      <c r="N273" s="222" t="s">
        <v>42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185</v>
      </c>
      <c r="AT273" s="225" t="s">
        <v>180</v>
      </c>
      <c r="AU273" s="225" t="s">
        <v>81</v>
      </c>
      <c r="AY273" s="19" t="s">
        <v>178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185</v>
      </c>
      <c r="BM273" s="225" t="s">
        <v>2661</v>
      </c>
    </row>
    <row r="274" s="2" customFormat="1">
      <c r="A274" s="40"/>
      <c r="B274" s="41"/>
      <c r="C274" s="42"/>
      <c r="D274" s="227" t="s">
        <v>187</v>
      </c>
      <c r="E274" s="42"/>
      <c r="F274" s="228" t="s">
        <v>2662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187</v>
      </c>
      <c r="AU274" s="19" t="s">
        <v>81</v>
      </c>
    </row>
    <row r="275" s="2" customFormat="1" ht="24.15" customHeight="1">
      <c r="A275" s="40"/>
      <c r="B275" s="41"/>
      <c r="C275" s="214" t="s">
        <v>526</v>
      </c>
      <c r="D275" s="214" t="s">
        <v>180</v>
      </c>
      <c r="E275" s="215" t="s">
        <v>2663</v>
      </c>
      <c r="F275" s="216" t="s">
        <v>2664</v>
      </c>
      <c r="G275" s="217" t="s">
        <v>532</v>
      </c>
      <c r="H275" s="218">
        <v>2</v>
      </c>
      <c r="I275" s="219"/>
      <c r="J275" s="220">
        <f>ROUND(I275*H275,2)</f>
        <v>0</v>
      </c>
      <c r="K275" s="216" t="s">
        <v>184</v>
      </c>
      <c r="L275" s="46"/>
      <c r="M275" s="221" t="s">
        <v>19</v>
      </c>
      <c r="N275" s="222" t="s">
        <v>42</v>
      </c>
      <c r="O275" s="86"/>
      <c r="P275" s="223">
        <f>O275*H275</f>
        <v>0</v>
      </c>
      <c r="Q275" s="223">
        <v>0.1111</v>
      </c>
      <c r="R275" s="223">
        <f>Q275*H275</f>
        <v>0.22220000000000001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185</v>
      </c>
      <c r="AT275" s="225" t="s">
        <v>180</v>
      </c>
      <c r="AU275" s="225" t="s">
        <v>81</v>
      </c>
      <c r="AY275" s="19" t="s">
        <v>178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185</v>
      </c>
      <c r="BM275" s="225" t="s">
        <v>2665</v>
      </c>
    </row>
    <row r="276" s="2" customFormat="1">
      <c r="A276" s="40"/>
      <c r="B276" s="41"/>
      <c r="C276" s="42"/>
      <c r="D276" s="227" t="s">
        <v>187</v>
      </c>
      <c r="E276" s="42"/>
      <c r="F276" s="228" t="s">
        <v>2666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187</v>
      </c>
      <c r="AU276" s="19" t="s">
        <v>81</v>
      </c>
    </row>
    <row r="277" s="2" customFormat="1" ht="16.5" customHeight="1">
      <c r="A277" s="40"/>
      <c r="B277" s="41"/>
      <c r="C277" s="214" t="s">
        <v>529</v>
      </c>
      <c r="D277" s="214" t="s">
        <v>180</v>
      </c>
      <c r="E277" s="215" t="s">
        <v>2667</v>
      </c>
      <c r="F277" s="216" t="s">
        <v>2668</v>
      </c>
      <c r="G277" s="217" t="s">
        <v>193</v>
      </c>
      <c r="H277" s="218">
        <v>1</v>
      </c>
      <c r="I277" s="219"/>
      <c r="J277" s="220">
        <f>ROUND(I277*H277,2)</f>
        <v>0</v>
      </c>
      <c r="K277" s="216" t="s">
        <v>184</v>
      </c>
      <c r="L277" s="46"/>
      <c r="M277" s="221" t="s">
        <v>19</v>
      </c>
      <c r="N277" s="222" t="s">
        <v>42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185</v>
      </c>
      <c r="AT277" s="225" t="s">
        <v>180</v>
      </c>
      <c r="AU277" s="225" t="s">
        <v>81</v>
      </c>
      <c r="AY277" s="19" t="s">
        <v>178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185</v>
      </c>
      <c r="BM277" s="225" t="s">
        <v>2669</v>
      </c>
    </row>
    <row r="278" s="2" customFormat="1">
      <c r="A278" s="40"/>
      <c r="B278" s="41"/>
      <c r="C278" s="42"/>
      <c r="D278" s="227" t="s">
        <v>187</v>
      </c>
      <c r="E278" s="42"/>
      <c r="F278" s="228" t="s">
        <v>2670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187</v>
      </c>
      <c r="AU278" s="19" t="s">
        <v>81</v>
      </c>
    </row>
    <row r="279" s="13" customFormat="1">
      <c r="A279" s="13"/>
      <c r="B279" s="232"/>
      <c r="C279" s="233"/>
      <c r="D279" s="234" t="s">
        <v>189</v>
      </c>
      <c r="E279" s="235" t="s">
        <v>19</v>
      </c>
      <c r="F279" s="236" t="s">
        <v>2574</v>
      </c>
      <c r="G279" s="233"/>
      <c r="H279" s="237">
        <v>1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189</v>
      </c>
      <c r="AU279" s="243" t="s">
        <v>81</v>
      </c>
      <c r="AV279" s="13" t="s">
        <v>81</v>
      </c>
      <c r="AW279" s="13" t="s">
        <v>33</v>
      </c>
      <c r="AX279" s="13" t="s">
        <v>79</v>
      </c>
      <c r="AY279" s="243" t="s">
        <v>178</v>
      </c>
    </row>
    <row r="280" s="2" customFormat="1" ht="16.5" customHeight="1">
      <c r="A280" s="40"/>
      <c r="B280" s="41"/>
      <c r="C280" s="214" t="s">
        <v>536</v>
      </c>
      <c r="D280" s="214" t="s">
        <v>180</v>
      </c>
      <c r="E280" s="215" t="s">
        <v>2671</v>
      </c>
      <c r="F280" s="216" t="s">
        <v>2672</v>
      </c>
      <c r="G280" s="217" t="s">
        <v>275</v>
      </c>
      <c r="H280" s="218">
        <v>76</v>
      </c>
      <c r="I280" s="219"/>
      <c r="J280" s="220">
        <f>ROUND(I280*H280,2)</f>
        <v>0</v>
      </c>
      <c r="K280" s="216" t="s">
        <v>184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0.00019000000000000001</v>
      </c>
      <c r="R280" s="223">
        <f>Q280*H280</f>
        <v>0.014440000000000001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185</v>
      </c>
      <c r="AT280" s="225" t="s">
        <v>180</v>
      </c>
      <c r="AU280" s="225" t="s">
        <v>81</v>
      </c>
      <c r="AY280" s="19" t="s">
        <v>178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185</v>
      </c>
      <c r="BM280" s="225" t="s">
        <v>2673</v>
      </c>
    </row>
    <row r="281" s="2" customFormat="1">
      <c r="A281" s="40"/>
      <c r="B281" s="41"/>
      <c r="C281" s="42"/>
      <c r="D281" s="227" t="s">
        <v>187</v>
      </c>
      <c r="E281" s="42"/>
      <c r="F281" s="228" t="s">
        <v>2674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187</v>
      </c>
      <c r="AU281" s="19" t="s">
        <v>81</v>
      </c>
    </row>
    <row r="282" s="13" customFormat="1">
      <c r="A282" s="13"/>
      <c r="B282" s="232"/>
      <c r="C282" s="233"/>
      <c r="D282" s="234" t="s">
        <v>189</v>
      </c>
      <c r="E282" s="235" t="s">
        <v>19</v>
      </c>
      <c r="F282" s="236" t="s">
        <v>2675</v>
      </c>
      <c r="G282" s="233"/>
      <c r="H282" s="237">
        <v>6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189</v>
      </c>
      <c r="AU282" s="243" t="s">
        <v>81</v>
      </c>
      <c r="AV282" s="13" t="s">
        <v>81</v>
      </c>
      <c r="AW282" s="13" t="s">
        <v>33</v>
      </c>
      <c r="AX282" s="13" t="s">
        <v>71</v>
      </c>
      <c r="AY282" s="243" t="s">
        <v>178</v>
      </c>
    </row>
    <row r="283" s="13" customFormat="1">
      <c r="A283" s="13"/>
      <c r="B283" s="232"/>
      <c r="C283" s="233"/>
      <c r="D283" s="234" t="s">
        <v>189</v>
      </c>
      <c r="E283" s="235" t="s">
        <v>19</v>
      </c>
      <c r="F283" s="236" t="s">
        <v>2676</v>
      </c>
      <c r="G283" s="233"/>
      <c r="H283" s="237">
        <v>70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189</v>
      </c>
      <c r="AU283" s="243" t="s">
        <v>81</v>
      </c>
      <c r="AV283" s="13" t="s">
        <v>81</v>
      </c>
      <c r="AW283" s="13" t="s">
        <v>33</v>
      </c>
      <c r="AX283" s="13" t="s">
        <v>71</v>
      </c>
      <c r="AY283" s="243" t="s">
        <v>178</v>
      </c>
    </row>
    <row r="284" s="14" customFormat="1">
      <c r="A284" s="14"/>
      <c r="B284" s="244"/>
      <c r="C284" s="245"/>
      <c r="D284" s="234" t="s">
        <v>189</v>
      </c>
      <c r="E284" s="246" t="s">
        <v>19</v>
      </c>
      <c r="F284" s="247" t="s">
        <v>214</v>
      </c>
      <c r="G284" s="245"/>
      <c r="H284" s="248">
        <v>76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189</v>
      </c>
      <c r="AU284" s="254" t="s">
        <v>81</v>
      </c>
      <c r="AV284" s="14" t="s">
        <v>185</v>
      </c>
      <c r="AW284" s="14" t="s">
        <v>33</v>
      </c>
      <c r="AX284" s="14" t="s">
        <v>79</v>
      </c>
      <c r="AY284" s="254" t="s">
        <v>178</v>
      </c>
    </row>
    <row r="285" s="2" customFormat="1" ht="16.5" customHeight="1">
      <c r="A285" s="40"/>
      <c r="B285" s="41"/>
      <c r="C285" s="214" t="s">
        <v>542</v>
      </c>
      <c r="D285" s="214" t="s">
        <v>180</v>
      </c>
      <c r="E285" s="215" t="s">
        <v>2677</v>
      </c>
      <c r="F285" s="216" t="s">
        <v>2678</v>
      </c>
      <c r="G285" s="217" t="s">
        <v>275</v>
      </c>
      <c r="H285" s="218">
        <v>76</v>
      </c>
      <c r="I285" s="219"/>
      <c r="J285" s="220">
        <f>ROUND(I285*H285,2)</f>
        <v>0</v>
      </c>
      <c r="K285" s="216" t="s">
        <v>184</v>
      </c>
      <c r="L285" s="46"/>
      <c r="M285" s="221" t="s">
        <v>19</v>
      </c>
      <c r="N285" s="222" t="s">
        <v>42</v>
      </c>
      <c r="O285" s="86"/>
      <c r="P285" s="223">
        <f>O285*H285</f>
        <v>0</v>
      </c>
      <c r="Q285" s="223">
        <v>6.0000000000000002E-05</v>
      </c>
      <c r="R285" s="223">
        <f>Q285*H285</f>
        <v>0.0045599999999999998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185</v>
      </c>
      <c r="AT285" s="225" t="s">
        <v>180</v>
      </c>
      <c r="AU285" s="225" t="s">
        <v>81</v>
      </c>
      <c r="AY285" s="19" t="s">
        <v>178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79</v>
      </c>
      <c r="BK285" s="226">
        <f>ROUND(I285*H285,2)</f>
        <v>0</v>
      </c>
      <c r="BL285" s="19" t="s">
        <v>185</v>
      </c>
      <c r="BM285" s="225" t="s">
        <v>2679</v>
      </c>
    </row>
    <row r="286" s="2" customFormat="1">
      <c r="A286" s="40"/>
      <c r="B286" s="41"/>
      <c r="C286" s="42"/>
      <c r="D286" s="227" t="s">
        <v>187</v>
      </c>
      <c r="E286" s="42"/>
      <c r="F286" s="228" t="s">
        <v>2680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187</v>
      </c>
      <c r="AU286" s="19" t="s">
        <v>81</v>
      </c>
    </row>
    <row r="287" s="12" customFormat="1" ht="22.8" customHeight="1">
      <c r="A287" s="12"/>
      <c r="B287" s="198"/>
      <c r="C287" s="199"/>
      <c r="D287" s="200" t="s">
        <v>70</v>
      </c>
      <c r="E287" s="212" t="s">
        <v>238</v>
      </c>
      <c r="F287" s="212" t="s">
        <v>1103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SUM(P288:P300)</f>
        <v>0</v>
      </c>
      <c r="Q287" s="206"/>
      <c r="R287" s="207">
        <f>SUM(R288:R300)</f>
        <v>0.37008000000000002</v>
      </c>
      <c r="S287" s="206"/>
      <c r="T287" s="208">
        <f>SUM(T288:T300)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79</v>
      </c>
      <c r="AT287" s="210" t="s">
        <v>70</v>
      </c>
      <c r="AU287" s="210" t="s">
        <v>79</v>
      </c>
      <c r="AY287" s="209" t="s">
        <v>178</v>
      </c>
      <c r="BK287" s="211">
        <f>SUM(BK288:BK300)</f>
        <v>0</v>
      </c>
    </row>
    <row r="288" s="2" customFormat="1" ht="37.8" customHeight="1">
      <c r="A288" s="40"/>
      <c r="B288" s="41"/>
      <c r="C288" s="214" t="s">
        <v>547</v>
      </c>
      <c r="D288" s="214" t="s">
        <v>180</v>
      </c>
      <c r="E288" s="215" t="s">
        <v>2681</v>
      </c>
      <c r="F288" s="216" t="s">
        <v>2682</v>
      </c>
      <c r="G288" s="217" t="s">
        <v>275</v>
      </c>
      <c r="H288" s="218">
        <v>1</v>
      </c>
      <c r="I288" s="219"/>
      <c r="J288" s="220">
        <f>ROUND(I288*H288,2)</f>
        <v>0</v>
      </c>
      <c r="K288" s="216" t="s">
        <v>184</v>
      </c>
      <c r="L288" s="46"/>
      <c r="M288" s="221" t="s">
        <v>19</v>
      </c>
      <c r="N288" s="222" t="s">
        <v>42</v>
      </c>
      <c r="O288" s="86"/>
      <c r="P288" s="223">
        <f>O288*H288</f>
        <v>0</v>
      </c>
      <c r="Q288" s="223">
        <v>0.080879999999999994</v>
      </c>
      <c r="R288" s="223">
        <f>Q288*H288</f>
        <v>0.080879999999999994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185</v>
      </c>
      <c r="AT288" s="225" t="s">
        <v>180</v>
      </c>
      <c r="AU288" s="225" t="s">
        <v>81</v>
      </c>
      <c r="AY288" s="19" t="s">
        <v>178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185</v>
      </c>
      <c r="BM288" s="225" t="s">
        <v>2683</v>
      </c>
    </row>
    <row r="289" s="2" customFormat="1">
      <c r="A289" s="40"/>
      <c r="B289" s="41"/>
      <c r="C289" s="42"/>
      <c r="D289" s="227" t="s">
        <v>187</v>
      </c>
      <c r="E289" s="42"/>
      <c r="F289" s="228" t="s">
        <v>2684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187</v>
      </c>
      <c r="AU289" s="19" t="s">
        <v>81</v>
      </c>
    </row>
    <row r="290" s="2" customFormat="1" ht="16.5" customHeight="1">
      <c r="A290" s="40"/>
      <c r="B290" s="41"/>
      <c r="C290" s="265" t="s">
        <v>552</v>
      </c>
      <c r="D290" s="265" t="s">
        <v>430</v>
      </c>
      <c r="E290" s="266" t="s">
        <v>2685</v>
      </c>
      <c r="F290" s="267" t="s">
        <v>2686</v>
      </c>
      <c r="G290" s="268" t="s">
        <v>275</v>
      </c>
      <c r="H290" s="269">
        <v>1.02</v>
      </c>
      <c r="I290" s="270"/>
      <c r="J290" s="271">
        <f>ROUND(I290*H290,2)</f>
        <v>0</v>
      </c>
      <c r="K290" s="267" t="s">
        <v>184</v>
      </c>
      <c r="L290" s="272"/>
      <c r="M290" s="273" t="s">
        <v>19</v>
      </c>
      <c r="N290" s="274" t="s">
        <v>42</v>
      </c>
      <c r="O290" s="86"/>
      <c r="P290" s="223">
        <f>O290*H290</f>
        <v>0</v>
      </c>
      <c r="Q290" s="223">
        <v>0.045999999999999999</v>
      </c>
      <c r="R290" s="223">
        <f>Q290*H290</f>
        <v>0.046920000000000003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232</v>
      </c>
      <c r="AT290" s="225" t="s">
        <v>430</v>
      </c>
      <c r="AU290" s="225" t="s">
        <v>81</v>
      </c>
      <c r="AY290" s="19" t="s">
        <v>178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185</v>
      </c>
      <c r="BM290" s="225" t="s">
        <v>2687</v>
      </c>
    </row>
    <row r="291" s="13" customFormat="1">
      <c r="A291" s="13"/>
      <c r="B291" s="232"/>
      <c r="C291" s="233"/>
      <c r="D291" s="234" t="s">
        <v>189</v>
      </c>
      <c r="E291" s="233"/>
      <c r="F291" s="236" t="s">
        <v>2688</v>
      </c>
      <c r="G291" s="233"/>
      <c r="H291" s="237">
        <v>1.02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189</v>
      </c>
      <c r="AU291" s="243" t="s">
        <v>81</v>
      </c>
      <c r="AV291" s="13" t="s">
        <v>81</v>
      </c>
      <c r="AW291" s="13" t="s">
        <v>4</v>
      </c>
      <c r="AX291" s="13" t="s">
        <v>79</v>
      </c>
      <c r="AY291" s="243" t="s">
        <v>178</v>
      </c>
    </row>
    <row r="292" s="2" customFormat="1" ht="24.15" customHeight="1">
      <c r="A292" s="40"/>
      <c r="B292" s="41"/>
      <c r="C292" s="214" t="s">
        <v>559</v>
      </c>
      <c r="D292" s="214" t="s">
        <v>180</v>
      </c>
      <c r="E292" s="215" t="s">
        <v>2689</v>
      </c>
      <c r="F292" s="216" t="s">
        <v>2690</v>
      </c>
      <c r="G292" s="217" t="s">
        <v>275</v>
      </c>
      <c r="H292" s="218">
        <v>1</v>
      </c>
      <c r="I292" s="219"/>
      <c r="J292" s="220">
        <f>ROUND(I292*H292,2)</f>
        <v>0</v>
      </c>
      <c r="K292" s="216" t="s">
        <v>184</v>
      </c>
      <c r="L292" s="46"/>
      <c r="M292" s="221" t="s">
        <v>19</v>
      </c>
      <c r="N292" s="222" t="s">
        <v>42</v>
      </c>
      <c r="O292" s="86"/>
      <c r="P292" s="223">
        <f>O292*H292</f>
        <v>0</v>
      </c>
      <c r="Q292" s="223">
        <v>0.15540000000000001</v>
      </c>
      <c r="R292" s="223">
        <f>Q292*H292</f>
        <v>0.15540000000000001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185</v>
      </c>
      <c r="AT292" s="225" t="s">
        <v>180</v>
      </c>
      <c r="AU292" s="225" t="s">
        <v>81</v>
      </c>
      <c r="AY292" s="19" t="s">
        <v>178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185</v>
      </c>
      <c r="BM292" s="225" t="s">
        <v>2691</v>
      </c>
    </row>
    <row r="293" s="2" customFormat="1">
      <c r="A293" s="40"/>
      <c r="B293" s="41"/>
      <c r="C293" s="42"/>
      <c r="D293" s="227" t="s">
        <v>187</v>
      </c>
      <c r="E293" s="42"/>
      <c r="F293" s="228" t="s">
        <v>2692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187</v>
      </c>
      <c r="AU293" s="19" t="s">
        <v>81</v>
      </c>
    </row>
    <row r="294" s="2" customFormat="1" ht="16.5" customHeight="1">
      <c r="A294" s="40"/>
      <c r="B294" s="41"/>
      <c r="C294" s="265" t="s">
        <v>566</v>
      </c>
      <c r="D294" s="265" t="s">
        <v>430</v>
      </c>
      <c r="E294" s="266" t="s">
        <v>2693</v>
      </c>
      <c r="F294" s="267" t="s">
        <v>2694</v>
      </c>
      <c r="G294" s="268" t="s">
        <v>275</v>
      </c>
      <c r="H294" s="269">
        <v>1.02</v>
      </c>
      <c r="I294" s="270"/>
      <c r="J294" s="271">
        <f>ROUND(I294*H294,2)</f>
        <v>0</v>
      </c>
      <c r="K294" s="267" t="s">
        <v>184</v>
      </c>
      <c r="L294" s="272"/>
      <c r="M294" s="273" t="s">
        <v>19</v>
      </c>
      <c r="N294" s="274" t="s">
        <v>42</v>
      </c>
      <c r="O294" s="86"/>
      <c r="P294" s="223">
        <f>O294*H294</f>
        <v>0</v>
      </c>
      <c r="Q294" s="223">
        <v>0.080000000000000002</v>
      </c>
      <c r="R294" s="223">
        <f>Q294*H294</f>
        <v>0.081600000000000006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232</v>
      </c>
      <c r="AT294" s="225" t="s">
        <v>430</v>
      </c>
      <c r="AU294" s="225" t="s">
        <v>81</v>
      </c>
      <c r="AY294" s="19" t="s">
        <v>178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79</v>
      </c>
      <c r="BK294" s="226">
        <f>ROUND(I294*H294,2)</f>
        <v>0</v>
      </c>
      <c r="BL294" s="19" t="s">
        <v>185</v>
      </c>
      <c r="BM294" s="225" t="s">
        <v>2695</v>
      </c>
    </row>
    <row r="295" s="13" customFormat="1">
      <c r="A295" s="13"/>
      <c r="B295" s="232"/>
      <c r="C295" s="233"/>
      <c r="D295" s="234" t="s">
        <v>189</v>
      </c>
      <c r="E295" s="233"/>
      <c r="F295" s="236" t="s">
        <v>2688</v>
      </c>
      <c r="G295" s="233"/>
      <c r="H295" s="237">
        <v>1.02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189</v>
      </c>
      <c r="AU295" s="243" t="s">
        <v>81</v>
      </c>
      <c r="AV295" s="13" t="s">
        <v>81</v>
      </c>
      <c r="AW295" s="13" t="s">
        <v>4</v>
      </c>
      <c r="AX295" s="13" t="s">
        <v>79</v>
      </c>
      <c r="AY295" s="243" t="s">
        <v>178</v>
      </c>
    </row>
    <row r="296" s="2" customFormat="1" ht="24.15" customHeight="1">
      <c r="A296" s="40"/>
      <c r="B296" s="41"/>
      <c r="C296" s="214" t="s">
        <v>571</v>
      </c>
      <c r="D296" s="214" t="s">
        <v>180</v>
      </c>
      <c r="E296" s="215" t="s">
        <v>2696</v>
      </c>
      <c r="F296" s="216" t="s">
        <v>2697</v>
      </c>
      <c r="G296" s="217" t="s">
        <v>275</v>
      </c>
      <c r="H296" s="218">
        <v>6</v>
      </c>
      <c r="I296" s="219"/>
      <c r="J296" s="220">
        <f>ROUND(I296*H296,2)</f>
        <v>0</v>
      </c>
      <c r="K296" s="216" t="s">
        <v>184</v>
      </c>
      <c r="L296" s="46"/>
      <c r="M296" s="221" t="s">
        <v>19</v>
      </c>
      <c r="N296" s="222" t="s">
        <v>42</v>
      </c>
      <c r="O296" s="86"/>
      <c r="P296" s="223">
        <f>O296*H296</f>
        <v>0</v>
      </c>
      <c r="Q296" s="223">
        <v>0.00088000000000000003</v>
      </c>
      <c r="R296" s="223">
        <f>Q296*H296</f>
        <v>0.00528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185</v>
      </c>
      <c r="AT296" s="225" t="s">
        <v>180</v>
      </c>
      <c r="AU296" s="225" t="s">
        <v>81</v>
      </c>
      <c r="AY296" s="19" t="s">
        <v>178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185</v>
      </c>
      <c r="BM296" s="225" t="s">
        <v>2698</v>
      </c>
    </row>
    <row r="297" s="2" customFormat="1">
      <c r="A297" s="40"/>
      <c r="B297" s="41"/>
      <c r="C297" s="42"/>
      <c r="D297" s="227" t="s">
        <v>187</v>
      </c>
      <c r="E297" s="42"/>
      <c r="F297" s="228" t="s">
        <v>2699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187</v>
      </c>
      <c r="AU297" s="19" t="s">
        <v>81</v>
      </c>
    </row>
    <row r="298" s="2" customFormat="1" ht="16.5" customHeight="1">
      <c r="A298" s="40"/>
      <c r="B298" s="41"/>
      <c r="C298" s="214" t="s">
        <v>578</v>
      </c>
      <c r="D298" s="214" t="s">
        <v>180</v>
      </c>
      <c r="E298" s="215" t="s">
        <v>2700</v>
      </c>
      <c r="F298" s="216" t="s">
        <v>2701</v>
      </c>
      <c r="G298" s="217" t="s">
        <v>275</v>
      </c>
      <c r="H298" s="218">
        <v>6</v>
      </c>
      <c r="I298" s="219"/>
      <c r="J298" s="220">
        <f>ROUND(I298*H298,2)</f>
        <v>0</v>
      </c>
      <c r="K298" s="216" t="s">
        <v>184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185</v>
      </c>
      <c r="AT298" s="225" t="s">
        <v>180</v>
      </c>
      <c r="AU298" s="225" t="s">
        <v>81</v>
      </c>
      <c r="AY298" s="19" t="s">
        <v>178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185</v>
      </c>
      <c r="BM298" s="225" t="s">
        <v>2702</v>
      </c>
    </row>
    <row r="299" s="2" customFormat="1">
      <c r="A299" s="40"/>
      <c r="B299" s="41"/>
      <c r="C299" s="42"/>
      <c r="D299" s="227" t="s">
        <v>187</v>
      </c>
      <c r="E299" s="42"/>
      <c r="F299" s="228" t="s">
        <v>2703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187</v>
      </c>
      <c r="AU299" s="19" t="s">
        <v>81</v>
      </c>
    </row>
    <row r="300" s="13" customFormat="1">
      <c r="A300" s="13"/>
      <c r="B300" s="232"/>
      <c r="C300" s="233"/>
      <c r="D300" s="234" t="s">
        <v>189</v>
      </c>
      <c r="E300" s="235" t="s">
        <v>19</v>
      </c>
      <c r="F300" s="236" t="s">
        <v>2704</v>
      </c>
      <c r="G300" s="233"/>
      <c r="H300" s="237">
        <v>6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189</v>
      </c>
      <c r="AU300" s="243" t="s">
        <v>81</v>
      </c>
      <c r="AV300" s="13" t="s">
        <v>81</v>
      </c>
      <c r="AW300" s="13" t="s">
        <v>33</v>
      </c>
      <c r="AX300" s="13" t="s">
        <v>79</v>
      </c>
      <c r="AY300" s="243" t="s">
        <v>178</v>
      </c>
    </row>
    <row r="301" s="12" customFormat="1" ht="22.8" customHeight="1">
      <c r="A301" s="12"/>
      <c r="B301" s="198"/>
      <c r="C301" s="199"/>
      <c r="D301" s="200" t="s">
        <v>70</v>
      </c>
      <c r="E301" s="212" t="s">
        <v>2705</v>
      </c>
      <c r="F301" s="212" t="s">
        <v>2706</v>
      </c>
      <c r="G301" s="199"/>
      <c r="H301" s="199"/>
      <c r="I301" s="202"/>
      <c r="J301" s="213">
        <f>BK301</f>
        <v>0</v>
      </c>
      <c r="K301" s="199"/>
      <c r="L301" s="204"/>
      <c r="M301" s="205"/>
      <c r="N301" s="206"/>
      <c r="O301" s="206"/>
      <c r="P301" s="207">
        <f>SUM(P302:P313)</f>
        <v>0</v>
      </c>
      <c r="Q301" s="206"/>
      <c r="R301" s="207">
        <f>SUM(R302:R313)</f>
        <v>0</v>
      </c>
      <c r="S301" s="206"/>
      <c r="T301" s="208">
        <f>SUM(T302:T313)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9" t="s">
        <v>79</v>
      </c>
      <c r="AT301" s="210" t="s">
        <v>70</v>
      </c>
      <c r="AU301" s="210" t="s">
        <v>79</v>
      </c>
      <c r="AY301" s="209" t="s">
        <v>178</v>
      </c>
      <c r="BK301" s="211">
        <f>SUM(BK302:BK313)</f>
        <v>0</v>
      </c>
    </row>
    <row r="302" s="2" customFormat="1" ht="24.15" customHeight="1">
      <c r="A302" s="40"/>
      <c r="B302" s="41"/>
      <c r="C302" s="214" t="s">
        <v>585</v>
      </c>
      <c r="D302" s="214" t="s">
        <v>180</v>
      </c>
      <c r="E302" s="215" t="s">
        <v>2707</v>
      </c>
      <c r="F302" s="216" t="s">
        <v>2708</v>
      </c>
      <c r="G302" s="217" t="s">
        <v>251</v>
      </c>
      <c r="H302" s="218">
        <v>3.4049999999999998</v>
      </c>
      <c r="I302" s="219"/>
      <c r="J302" s="220">
        <f>ROUND(I302*H302,2)</f>
        <v>0</v>
      </c>
      <c r="K302" s="216" t="s">
        <v>184</v>
      </c>
      <c r="L302" s="46"/>
      <c r="M302" s="221" t="s">
        <v>19</v>
      </c>
      <c r="N302" s="222" t="s">
        <v>42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185</v>
      </c>
      <c r="AT302" s="225" t="s">
        <v>180</v>
      </c>
      <c r="AU302" s="225" t="s">
        <v>81</v>
      </c>
      <c r="AY302" s="19" t="s">
        <v>178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185</v>
      </c>
      <c r="BM302" s="225" t="s">
        <v>2709</v>
      </c>
    </row>
    <row r="303" s="2" customFormat="1">
      <c r="A303" s="40"/>
      <c r="B303" s="41"/>
      <c r="C303" s="42"/>
      <c r="D303" s="227" t="s">
        <v>187</v>
      </c>
      <c r="E303" s="42"/>
      <c r="F303" s="228" t="s">
        <v>2710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187</v>
      </c>
      <c r="AU303" s="19" t="s">
        <v>81</v>
      </c>
    </row>
    <row r="304" s="2" customFormat="1" ht="24.15" customHeight="1">
      <c r="A304" s="40"/>
      <c r="B304" s="41"/>
      <c r="C304" s="214" t="s">
        <v>592</v>
      </c>
      <c r="D304" s="214" t="s">
        <v>180</v>
      </c>
      <c r="E304" s="215" t="s">
        <v>2711</v>
      </c>
      <c r="F304" s="216" t="s">
        <v>2712</v>
      </c>
      <c r="G304" s="217" t="s">
        <v>251</v>
      </c>
      <c r="H304" s="218">
        <v>10.215</v>
      </c>
      <c r="I304" s="219"/>
      <c r="J304" s="220">
        <f>ROUND(I304*H304,2)</f>
        <v>0</v>
      </c>
      <c r="K304" s="216" t="s">
        <v>184</v>
      </c>
      <c r="L304" s="46"/>
      <c r="M304" s="221" t="s">
        <v>19</v>
      </c>
      <c r="N304" s="222" t="s">
        <v>42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185</v>
      </c>
      <c r="AT304" s="225" t="s">
        <v>180</v>
      </c>
      <c r="AU304" s="225" t="s">
        <v>81</v>
      </c>
      <c r="AY304" s="19" t="s">
        <v>178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185</v>
      </c>
      <c r="BM304" s="225" t="s">
        <v>2713</v>
      </c>
    </row>
    <row r="305" s="2" customFormat="1">
      <c r="A305" s="40"/>
      <c r="B305" s="41"/>
      <c r="C305" s="42"/>
      <c r="D305" s="227" t="s">
        <v>187</v>
      </c>
      <c r="E305" s="42"/>
      <c r="F305" s="228" t="s">
        <v>2714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187</v>
      </c>
      <c r="AU305" s="19" t="s">
        <v>81</v>
      </c>
    </row>
    <row r="306" s="13" customFormat="1">
      <c r="A306" s="13"/>
      <c r="B306" s="232"/>
      <c r="C306" s="233"/>
      <c r="D306" s="234" t="s">
        <v>189</v>
      </c>
      <c r="E306" s="235" t="s">
        <v>19</v>
      </c>
      <c r="F306" s="236" t="s">
        <v>2715</v>
      </c>
      <c r="G306" s="233"/>
      <c r="H306" s="237">
        <v>10.215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189</v>
      </c>
      <c r="AU306" s="243" t="s">
        <v>81</v>
      </c>
      <c r="AV306" s="13" t="s">
        <v>81</v>
      </c>
      <c r="AW306" s="13" t="s">
        <v>33</v>
      </c>
      <c r="AX306" s="13" t="s">
        <v>79</v>
      </c>
      <c r="AY306" s="243" t="s">
        <v>178</v>
      </c>
    </row>
    <row r="307" s="2" customFormat="1" ht="16.5" customHeight="1">
      <c r="A307" s="40"/>
      <c r="B307" s="41"/>
      <c r="C307" s="214" t="s">
        <v>600</v>
      </c>
      <c r="D307" s="214" t="s">
        <v>180</v>
      </c>
      <c r="E307" s="215" t="s">
        <v>2716</v>
      </c>
      <c r="F307" s="216" t="s">
        <v>2717</v>
      </c>
      <c r="G307" s="217" t="s">
        <v>251</v>
      </c>
      <c r="H307" s="218">
        <v>3.4049999999999998</v>
      </c>
      <c r="I307" s="219"/>
      <c r="J307" s="220">
        <f>ROUND(I307*H307,2)</f>
        <v>0</v>
      </c>
      <c r="K307" s="216" t="s">
        <v>184</v>
      </c>
      <c r="L307" s="46"/>
      <c r="M307" s="221" t="s">
        <v>19</v>
      </c>
      <c r="N307" s="222" t="s">
        <v>42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185</v>
      </c>
      <c r="AT307" s="225" t="s">
        <v>180</v>
      </c>
      <c r="AU307" s="225" t="s">
        <v>81</v>
      </c>
      <c r="AY307" s="19" t="s">
        <v>178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185</v>
      </c>
      <c r="BM307" s="225" t="s">
        <v>2718</v>
      </c>
    </row>
    <row r="308" s="2" customFormat="1">
      <c r="A308" s="40"/>
      <c r="B308" s="41"/>
      <c r="C308" s="42"/>
      <c r="D308" s="227" t="s">
        <v>187</v>
      </c>
      <c r="E308" s="42"/>
      <c r="F308" s="228" t="s">
        <v>2719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187</v>
      </c>
      <c r="AU308" s="19" t="s">
        <v>81</v>
      </c>
    </row>
    <row r="309" s="2" customFormat="1" ht="24.15" customHeight="1">
      <c r="A309" s="40"/>
      <c r="B309" s="41"/>
      <c r="C309" s="214" t="s">
        <v>606</v>
      </c>
      <c r="D309" s="214" t="s">
        <v>180</v>
      </c>
      <c r="E309" s="215" t="s">
        <v>2720</v>
      </c>
      <c r="F309" s="216" t="s">
        <v>2721</v>
      </c>
      <c r="G309" s="217" t="s">
        <v>251</v>
      </c>
      <c r="H309" s="218">
        <v>0.66000000000000003</v>
      </c>
      <c r="I309" s="219"/>
      <c r="J309" s="220">
        <f>ROUND(I309*H309,2)</f>
        <v>0</v>
      </c>
      <c r="K309" s="216" t="s">
        <v>184</v>
      </c>
      <c r="L309" s="46"/>
      <c r="M309" s="221" t="s">
        <v>19</v>
      </c>
      <c r="N309" s="222" t="s">
        <v>42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185</v>
      </c>
      <c r="AT309" s="225" t="s">
        <v>180</v>
      </c>
      <c r="AU309" s="225" t="s">
        <v>81</v>
      </c>
      <c r="AY309" s="19" t="s">
        <v>178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79</v>
      </c>
      <c r="BK309" s="226">
        <f>ROUND(I309*H309,2)</f>
        <v>0</v>
      </c>
      <c r="BL309" s="19" t="s">
        <v>185</v>
      </c>
      <c r="BM309" s="225" t="s">
        <v>2722</v>
      </c>
    </row>
    <row r="310" s="2" customFormat="1">
      <c r="A310" s="40"/>
      <c r="B310" s="41"/>
      <c r="C310" s="42"/>
      <c r="D310" s="227" t="s">
        <v>187</v>
      </c>
      <c r="E310" s="42"/>
      <c r="F310" s="228" t="s">
        <v>2723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187</v>
      </c>
      <c r="AU310" s="19" t="s">
        <v>81</v>
      </c>
    </row>
    <row r="311" s="2" customFormat="1" ht="24.15" customHeight="1">
      <c r="A311" s="40"/>
      <c r="B311" s="41"/>
      <c r="C311" s="214" t="s">
        <v>613</v>
      </c>
      <c r="D311" s="214" t="s">
        <v>180</v>
      </c>
      <c r="E311" s="215" t="s">
        <v>2724</v>
      </c>
      <c r="F311" s="216" t="s">
        <v>250</v>
      </c>
      <c r="G311" s="217" t="s">
        <v>251</v>
      </c>
      <c r="H311" s="218">
        <v>2.7450000000000001</v>
      </c>
      <c r="I311" s="219"/>
      <c r="J311" s="220">
        <f>ROUND(I311*H311,2)</f>
        <v>0</v>
      </c>
      <c r="K311" s="216" t="s">
        <v>184</v>
      </c>
      <c r="L311" s="46"/>
      <c r="M311" s="221" t="s">
        <v>19</v>
      </c>
      <c r="N311" s="222" t="s">
        <v>42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185</v>
      </c>
      <c r="AT311" s="225" t="s">
        <v>180</v>
      </c>
      <c r="AU311" s="225" t="s">
        <v>81</v>
      </c>
      <c r="AY311" s="19" t="s">
        <v>178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185</v>
      </c>
      <c r="BM311" s="225" t="s">
        <v>2725</v>
      </c>
    </row>
    <row r="312" s="2" customFormat="1">
      <c r="A312" s="40"/>
      <c r="B312" s="41"/>
      <c r="C312" s="42"/>
      <c r="D312" s="227" t="s">
        <v>187</v>
      </c>
      <c r="E312" s="42"/>
      <c r="F312" s="228" t="s">
        <v>2726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187</v>
      </c>
      <c r="AU312" s="19" t="s">
        <v>81</v>
      </c>
    </row>
    <row r="313" s="13" customFormat="1">
      <c r="A313" s="13"/>
      <c r="B313" s="232"/>
      <c r="C313" s="233"/>
      <c r="D313" s="234" t="s">
        <v>189</v>
      </c>
      <c r="E313" s="235" t="s">
        <v>19</v>
      </c>
      <c r="F313" s="236" t="s">
        <v>2727</v>
      </c>
      <c r="G313" s="233"/>
      <c r="H313" s="237">
        <v>2.7450000000000001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189</v>
      </c>
      <c r="AU313" s="243" t="s">
        <v>81</v>
      </c>
      <c r="AV313" s="13" t="s">
        <v>81</v>
      </c>
      <c r="AW313" s="13" t="s">
        <v>33</v>
      </c>
      <c r="AX313" s="13" t="s">
        <v>79</v>
      </c>
      <c r="AY313" s="243" t="s">
        <v>178</v>
      </c>
    </row>
    <row r="314" s="12" customFormat="1" ht="22.8" customHeight="1">
      <c r="A314" s="12"/>
      <c r="B314" s="198"/>
      <c r="C314" s="199"/>
      <c r="D314" s="200" t="s">
        <v>70</v>
      </c>
      <c r="E314" s="212" t="s">
        <v>1209</v>
      </c>
      <c r="F314" s="212" t="s">
        <v>1210</v>
      </c>
      <c r="G314" s="199"/>
      <c r="H314" s="199"/>
      <c r="I314" s="202"/>
      <c r="J314" s="213">
        <f>BK314</f>
        <v>0</v>
      </c>
      <c r="K314" s="199"/>
      <c r="L314" s="204"/>
      <c r="M314" s="205"/>
      <c r="N314" s="206"/>
      <c r="O314" s="206"/>
      <c r="P314" s="207">
        <f>SUM(P315:P316)</f>
        <v>0</v>
      </c>
      <c r="Q314" s="206"/>
      <c r="R314" s="207">
        <f>SUM(R315:R316)</f>
        <v>0</v>
      </c>
      <c r="S314" s="206"/>
      <c r="T314" s="208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9" t="s">
        <v>79</v>
      </c>
      <c r="AT314" s="210" t="s">
        <v>70</v>
      </c>
      <c r="AU314" s="210" t="s">
        <v>79</v>
      </c>
      <c r="AY314" s="209" t="s">
        <v>178</v>
      </c>
      <c r="BK314" s="211">
        <f>SUM(BK315:BK316)</f>
        <v>0</v>
      </c>
    </row>
    <row r="315" s="2" customFormat="1" ht="24.15" customHeight="1">
      <c r="A315" s="40"/>
      <c r="B315" s="41"/>
      <c r="C315" s="214" t="s">
        <v>619</v>
      </c>
      <c r="D315" s="214" t="s">
        <v>180</v>
      </c>
      <c r="E315" s="215" t="s">
        <v>2728</v>
      </c>
      <c r="F315" s="216" t="s">
        <v>2729</v>
      </c>
      <c r="G315" s="217" t="s">
        <v>251</v>
      </c>
      <c r="H315" s="218">
        <v>151.18899999999999</v>
      </c>
      <c r="I315" s="219"/>
      <c r="J315" s="220">
        <f>ROUND(I315*H315,2)</f>
        <v>0</v>
      </c>
      <c r="K315" s="216" t="s">
        <v>184</v>
      </c>
      <c r="L315" s="46"/>
      <c r="M315" s="221" t="s">
        <v>19</v>
      </c>
      <c r="N315" s="222" t="s">
        <v>42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185</v>
      </c>
      <c r="AT315" s="225" t="s">
        <v>180</v>
      </c>
      <c r="AU315" s="225" t="s">
        <v>81</v>
      </c>
      <c r="AY315" s="19" t="s">
        <v>178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185</v>
      </c>
      <c r="BM315" s="225" t="s">
        <v>2730</v>
      </c>
    </row>
    <row r="316" s="2" customFormat="1">
      <c r="A316" s="40"/>
      <c r="B316" s="41"/>
      <c r="C316" s="42"/>
      <c r="D316" s="227" t="s">
        <v>187</v>
      </c>
      <c r="E316" s="42"/>
      <c r="F316" s="228" t="s">
        <v>2731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187</v>
      </c>
      <c r="AU316" s="19" t="s">
        <v>81</v>
      </c>
    </row>
    <row r="317" s="12" customFormat="1" ht="25.92" customHeight="1">
      <c r="A317" s="12"/>
      <c r="B317" s="198"/>
      <c r="C317" s="199"/>
      <c r="D317" s="200" t="s">
        <v>70</v>
      </c>
      <c r="E317" s="201" t="s">
        <v>1216</v>
      </c>
      <c r="F317" s="201" t="s">
        <v>1217</v>
      </c>
      <c r="G317" s="199"/>
      <c r="H317" s="199"/>
      <c r="I317" s="202"/>
      <c r="J317" s="203">
        <f>BK317</f>
        <v>0</v>
      </c>
      <c r="K317" s="199"/>
      <c r="L317" s="204"/>
      <c r="M317" s="205"/>
      <c r="N317" s="206"/>
      <c r="O317" s="206"/>
      <c r="P317" s="207">
        <f>P318+P361+P392+P396+P461+P473+P480+P485</f>
        <v>0</v>
      </c>
      <c r="Q317" s="206"/>
      <c r="R317" s="207">
        <f>R318+R361+R392+R396+R461+R473+R480+R485</f>
        <v>1.49193</v>
      </c>
      <c r="S317" s="206"/>
      <c r="T317" s="208">
        <f>T318+T361+T392+T396+T461+T473+T480+T485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9" t="s">
        <v>81</v>
      </c>
      <c r="AT317" s="210" t="s">
        <v>70</v>
      </c>
      <c r="AU317" s="210" t="s">
        <v>71</v>
      </c>
      <c r="AY317" s="209" t="s">
        <v>178</v>
      </c>
      <c r="BK317" s="211">
        <f>BK318+BK361+BK392+BK396+BK461+BK473+BK480+BK485</f>
        <v>0</v>
      </c>
    </row>
    <row r="318" s="12" customFormat="1" ht="22.8" customHeight="1">
      <c r="A318" s="12"/>
      <c r="B318" s="198"/>
      <c r="C318" s="199"/>
      <c r="D318" s="200" t="s">
        <v>70</v>
      </c>
      <c r="E318" s="212" t="s">
        <v>2732</v>
      </c>
      <c r="F318" s="212" t="s">
        <v>2733</v>
      </c>
      <c r="G318" s="199"/>
      <c r="H318" s="199"/>
      <c r="I318" s="202"/>
      <c r="J318" s="213">
        <f>BK318</f>
        <v>0</v>
      </c>
      <c r="K318" s="199"/>
      <c r="L318" s="204"/>
      <c r="M318" s="205"/>
      <c r="N318" s="206"/>
      <c r="O318" s="206"/>
      <c r="P318" s="207">
        <f>SUM(P319:P360)</f>
        <v>0</v>
      </c>
      <c r="Q318" s="206"/>
      <c r="R318" s="207">
        <f>SUM(R319:R360)</f>
        <v>0.42393000000000003</v>
      </c>
      <c r="S318" s="206"/>
      <c r="T318" s="208">
        <f>SUM(T319:T360)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9" t="s">
        <v>81</v>
      </c>
      <c r="AT318" s="210" t="s">
        <v>70</v>
      </c>
      <c r="AU318" s="210" t="s">
        <v>79</v>
      </c>
      <c r="AY318" s="209" t="s">
        <v>178</v>
      </c>
      <c r="BK318" s="211">
        <f>SUM(BK319:BK360)</f>
        <v>0</v>
      </c>
    </row>
    <row r="319" s="2" customFormat="1" ht="16.5" customHeight="1">
      <c r="A319" s="40"/>
      <c r="B319" s="41"/>
      <c r="C319" s="214" t="s">
        <v>625</v>
      </c>
      <c r="D319" s="214" t="s">
        <v>180</v>
      </c>
      <c r="E319" s="215" t="s">
        <v>2734</v>
      </c>
      <c r="F319" s="216" t="s">
        <v>2735</v>
      </c>
      <c r="G319" s="217" t="s">
        <v>275</v>
      </c>
      <c r="H319" s="218">
        <v>60</v>
      </c>
      <c r="I319" s="219"/>
      <c r="J319" s="220">
        <f>ROUND(I319*H319,2)</f>
        <v>0</v>
      </c>
      <c r="K319" s="216" t="s">
        <v>184</v>
      </c>
      <c r="L319" s="46"/>
      <c r="M319" s="221" t="s">
        <v>19</v>
      </c>
      <c r="N319" s="222" t="s">
        <v>42</v>
      </c>
      <c r="O319" s="86"/>
      <c r="P319" s="223">
        <f>O319*H319</f>
        <v>0</v>
      </c>
      <c r="Q319" s="223">
        <v>0.00191</v>
      </c>
      <c r="R319" s="223">
        <f>Q319*H319</f>
        <v>0.11460000000000001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272</v>
      </c>
      <c r="AT319" s="225" t="s">
        <v>180</v>
      </c>
      <c r="AU319" s="225" t="s">
        <v>81</v>
      </c>
      <c r="AY319" s="19" t="s">
        <v>178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79</v>
      </c>
      <c r="BK319" s="226">
        <f>ROUND(I319*H319,2)</f>
        <v>0</v>
      </c>
      <c r="BL319" s="19" t="s">
        <v>272</v>
      </c>
      <c r="BM319" s="225" t="s">
        <v>2736</v>
      </c>
    </row>
    <row r="320" s="2" customFormat="1">
      <c r="A320" s="40"/>
      <c r="B320" s="41"/>
      <c r="C320" s="42"/>
      <c r="D320" s="227" t="s">
        <v>187</v>
      </c>
      <c r="E320" s="42"/>
      <c r="F320" s="228" t="s">
        <v>2737</v>
      </c>
      <c r="G320" s="42"/>
      <c r="H320" s="42"/>
      <c r="I320" s="229"/>
      <c r="J320" s="42"/>
      <c r="K320" s="42"/>
      <c r="L320" s="46"/>
      <c r="M320" s="230"/>
      <c r="N320" s="231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187</v>
      </c>
      <c r="AU320" s="19" t="s">
        <v>81</v>
      </c>
    </row>
    <row r="321" s="13" customFormat="1">
      <c r="A321" s="13"/>
      <c r="B321" s="232"/>
      <c r="C321" s="233"/>
      <c r="D321" s="234" t="s">
        <v>189</v>
      </c>
      <c r="E321" s="235" t="s">
        <v>19</v>
      </c>
      <c r="F321" s="236" t="s">
        <v>2738</v>
      </c>
      <c r="G321" s="233"/>
      <c r="H321" s="237">
        <v>60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189</v>
      </c>
      <c r="AU321" s="243" t="s">
        <v>81</v>
      </c>
      <c r="AV321" s="13" t="s">
        <v>81</v>
      </c>
      <c r="AW321" s="13" t="s">
        <v>33</v>
      </c>
      <c r="AX321" s="13" t="s">
        <v>79</v>
      </c>
      <c r="AY321" s="243" t="s">
        <v>178</v>
      </c>
    </row>
    <row r="322" s="2" customFormat="1" ht="16.5" customHeight="1">
      <c r="A322" s="40"/>
      <c r="B322" s="41"/>
      <c r="C322" s="214" t="s">
        <v>630</v>
      </c>
      <c r="D322" s="214" t="s">
        <v>180</v>
      </c>
      <c r="E322" s="215" t="s">
        <v>2739</v>
      </c>
      <c r="F322" s="216" t="s">
        <v>2740</v>
      </c>
      <c r="G322" s="217" t="s">
        <v>275</v>
      </c>
      <c r="H322" s="218">
        <v>22</v>
      </c>
      <c r="I322" s="219"/>
      <c r="J322" s="220">
        <f>ROUND(I322*H322,2)</f>
        <v>0</v>
      </c>
      <c r="K322" s="216" t="s">
        <v>184</v>
      </c>
      <c r="L322" s="46"/>
      <c r="M322" s="221" t="s">
        <v>19</v>
      </c>
      <c r="N322" s="222" t="s">
        <v>42</v>
      </c>
      <c r="O322" s="86"/>
      <c r="P322" s="223">
        <f>O322*H322</f>
        <v>0</v>
      </c>
      <c r="Q322" s="223">
        <v>0.0030799999999999998</v>
      </c>
      <c r="R322" s="223">
        <f>Q322*H322</f>
        <v>0.067760000000000001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272</v>
      </c>
      <c r="AT322" s="225" t="s">
        <v>180</v>
      </c>
      <c r="AU322" s="225" t="s">
        <v>81</v>
      </c>
      <c r="AY322" s="19" t="s">
        <v>178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79</v>
      </c>
      <c r="BK322" s="226">
        <f>ROUND(I322*H322,2)</f>
        <v>0</v>
      </c>
      <c r="BL322" s="19" t="s">
        <v>272</v>
      </c>
      <c r="BM322" s="225" t="s">
        <v>2741</v>
      </c>
    </row>
    <row r="323" s="2" customFormat="1">
      <c r="A323" s="40"/>
      <c r="B323" s="41"/>
      <c r="C323" s="42"/>
      <c r="D323" s="227" t="s">
        <v>187</v>
      </c>
      <c r="E323" s="42"/>
      <c r="F323" s="228" t="s">
        <v>2742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187</v>
      </c>
      <c r="AU323" s="19" t="s">
        <v>81</v>
      </c>
    </row>
    <row r="324" s="13" customFormat="1">
      <c r="A324" s="13"/>
      <c r="B324" s="232"/>
      <c r="C324" s="233"/>
      <c r="D324" s="234" t="s">
        <v>189</v>
      </c>
      <c r="E324" s="235" t="s">
        <v>19</v>
      </c>
      <c r="F324" s="236" t="s">
        <v>2743</v>
      </c>
      <c r="G324" s="233"/>
      <c r="H324" s="237">
        <v>22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189</v>
      </c>
      <c r="AU324" s="243" t="s">
        <v>81</v>
      </c>
      <c r="AV324" s="13" t="s">
        <v>81</v>
      </c>
      <c r="AW324" s="13" t="s">
        <v>33</v>
      </c>
      <c r="AX324" s="13" t="s">
        <v>79</v>
      </c>
      <c r="AY324" s="243" t="s">
        <v>178</v>
      </c>
    </row>
    <row r="325" s="2" customFormat="1" ht="16.5" customHeight="1">
      <c r="A325" s="40"/>
      <c r="B325" s="41"/>
      <c r="C325" s="214" t="s">
        <v>636</v>
      </c>
      <c r="D325" s="214" t="s">
        <v>180</v>
      </c>
      <c r="E325" s="215" t="s">
        <v>2744</v>
      </c>
      <c r="F325" s="216" t="s">
        <v>2745</v>
      </c>
      <c r="G325" s="217" t="s">
        <v>275</v>
      </c>
      <c r="H325" s="218">
        <v>26</v>
      </c>
      <c r="I325" s="219"/>
      <c r="J325" s="220">
        <f>ROUND(I325*H325,2)</f>
        <v>0</v>
      </c>
      <c r="K325" s="216" t="s">
        <v>184</v>
      </c>
      <c r="L325" s="46"/>
      <c r="M325" s="221" t="s">
        <v>19</v>
      </c>
      <c r="N325" s="222" t="s">
        <v>42</v>
      </c>
      <c r="O325" s="86"/>
      <c r="P325" s="223">
        <f>O325*H325</f>
        <v>0</v>
      </c>
      <c r="Q325" s="223">
        <v>0.00142</v>
      </c>
      <c r="R325" s="223">
        <f>Q325*H325</f>
        <v>0.036920000000000001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272</v>
      </c>
      <c r="AT325" s="225" t="s">
        <v>180</v>
      </c>
      <c r="AU325" s="225" t="s">
        <v>81</v>
      </c>
      <c r="AY325" s="19" t="s">
        <v>178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272</v>
      </c>
      <c r="BM325" s="225" t="s">
        <v>2746</v>
      </c>
    </row>
    <row r="326" s="2" customFormat="1">
      <c r="A326" s="40"/>
      <c r="B326" s="41"/>
      <c r="C326" s="42"/>
      <c r="D326" s="227" t="s">
        <v>187</v>
      </c>
      <c r="E326" s="42"/>
      <c r="F326" s="228" t="s">
        <v>2747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187</v>
      </c>
      <c r="AU326" s="19" t="s">
        <v>81</v>
      </c>
    </row>
    <row r="327" s="2" customFormat="1" ht="16.5" customHeight="1">
      <c r="A327" s="40"/>
      <c r="B327" s="41"/>
      <c r="C327" s="214" t="s">
        <v>643</v>
      </c>
      <c r="D327" s="214" t="s">
        <v>180</v>
      </c>
      <c r="E327" s="215" t="s">
        <v>2748</v>
      </c>
      <c r="F327" s="216" t="s">
        <v>2749</v>
      </c>
      <c r="G327" s="217" t="s">
        <v>275</v>
      </c>
      <c r="H327" s="218">
        <v>27</v>
      </c>
      <c r="I327" s="219"/>
      <c r="J327" s="220">
        <f>ROUND(I327*H327,2)</f>
        <v>0</v>
      </c>
      <c r="K327" s="216" t="s">
        <v>184</v>
      </c>
      <c r="L327" s="46"/>
      <c r="M327" s="221" t="s">
        <v>19</v>
      </c>
      <c r="N327" s="222" t="s">
        <v>42</v>
      </c>
      <c r="O327" s="86"/>
      <c r="P327" s="223">
        <f>O327*H327</f>
        <v>0</v>
      </c>
      <c r="Q327" s="223">
        <v>0.00197</v>
      </c>
      <c r="R327" s="223">
        <f>Q327*H327</f>
        <v>0.053190000000000001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272</v>
      </c>
      <c r="AT327" s="225" t="s">
        <v>180</v>
      </c>
      <c r="AU327" s="225" t="s">
        <v>81</v>
      </c>
      <c r="AY327" s="19" t="s">
        <v>178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79</v>
      </c>
      <c r="BK327" s="226">
        <f>ROUND(I327*H327,2)</f>
        <v>0</v>
      </c>
      <c r="BL327" s="19" t="s">
        <v>272</v>
      </c>
      <c r="BM327" s="225" t="s">
        <v>2750</v>
      </c>
    </row>
    <row r="328" s="2" customFormat="1">
      <c r="A328" s="40"/>
      <c r="B328" s="41"/>
      <c r="C328" s="42"/>
      <c r="D328" s="227" t="s">
        <v>187</v>
      </c>
      <c r="E328" s="42"/>
      <c r="F328" s="228" t="s">
        <v>2751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187</v>
      </c>
      <c r="AU328" s="19" t="s">
        <v>81</v>
      </c>
    </row>
    <row r="329" s="2" customFormat="1" ht="16.5" customHeight="1">
      <c r="A329" s="40"/>
      <c r="B329" s="41"/>
      <c r="C329" s="214" t="s">
        <v>650</v>
      </c>
      <c r="D329" s="214" t="s">
        <v>180</v>
      </c>
      <c r="E329" s="215" t="s">
        <v>2752</v>
      </c>
      <c r="F329" s="216" t="s">
        <v>2753</v>
      </c>
      <c r="G329" s="217" t="s">
        <v>275</v>
      </c>
      <c r="H329" s="218">
        <v>19</v>
      </c>
      <c r="I329" s="219"/>
      <c r="J329" s="220">
        <f>ROUND(I329*H329,2)</f>
        <v>0</v>
      </c>
      <c r="K329" s="216" t="s">
        <v>184</v>
      </c>
      <c r="L329" s="46"/>
      <c r="M329" s="221" t="s">
        <v>19</v>
      </c>
      <c r="N329" s="222" t="s">
        <v>42</v>
      </c>
      <c r="O329" s="86"/>
      <c r="P329" s="223">
        <f>O329*H329</f>
        <v>0</v>
      </c>
      <c r="Q329" s="223">
        <v>0.0030400000000000002</v>
      </c>
      <c r="R329" s="223">
        <f>Q329*H329</f>
        <v>0.057760000000000006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272</v>
      </c>
      <c r="AT329" s="225" t="s">
        <v>180</v>
      </c>
      <c r="AU329" s="225" t="s">
        <v>81</v>
      </c>
      <c r="AY329" s="19" t="s">
        <v>178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79</v>
      </c>
      <c r="BK329" s="226">
        <f>ROUND(I329*H329,2)</f>
        <v>0</v>
      </c>
      <c r="BL329" s="19" t="s">
        <v>272</v>
      </c>
      <c r="BM329" s="225" t="s">
        <v>2754</v>
      </c>
    </row>
    <row r="330" s="2" customFormat="1">
      <c r="A330" s="40"/>
      <c r="B330" s="41"/>
      <c r="C330" s="42"/>
      <c r="D330" s="227" t="s">
        <v>187</v>
      </c>
      <c r="E330" s="42"/>
      <c r="F330" s="228" t="s">
        <v>2755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187</v>
      </c>
      <c r="AU330" s="19" t="s">
        <v>81</v>
      </c>
    </row>
    <row r="331" s="13" customFormat="1">
      <c r="A331" s="13"/>
      <c r="B331" s="232"/>
      <c r="C331" s="233"/>
      <c r="D331" s="234" t="s">
        <v>189</v>
      </c>
      <c r="E331" s="235" t="s">
        <v>19</v>
      </c>
      <c r="F331" s="236" t="s">
        <v>2756</v>
      </c>
      <c r="G331" s="233"/>
      <c r="H331" s="237">
        <v>19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189</v>
      </c>
      <c r="AU331" s="243" t="s">
        <v>81</v>
      </c>
      <c r="AV331" s="13" t="s">
        <v>81</v>
      </c>
      <c r="AW331" s="13" t="s">
        <v>33</v>
      </c>
      <c r="AX331" s="13" t="s">
        <v>79</v>
      </c>
      <c r="AY331" s="243" t="s">
        <v>178</v>
      </c>
    </row>
    <row r="332" s="2" customFormat="1" ht="16.5" customHeight="1">
      <c r="A332" s="40"/>
      <c r="B332" s="41"/>
      <c r="C332" s="214" t="s">
        <v>659</v>
      </c>
      <c r="D332" s="214" t="s">
        <v>180</v>
      </c>
      <c r="E332" s="215" t="s">
        <v>2757</v>
      </c>
      <c r="F332" s="216" t="s">
        <v>2758</v>
      </c>
      <c r="G332" s="217" t="s">
        <v>275</v>
      </c>
      <c r="H332" s="218">
        <v>8</v>
      </c>
      <c r="I332" s="219"/>
      <c r="J332" s="220">
        <f>ROUND(I332*H332,2)</f>
        <v>0</v>
      </c>
      <c r="K332" s="216" t="s">
        <v>184</v>
      </c>
      <c r="L332" s="46"/>
      <c r="M332" s="221" t="s">
        <v>19</v>
      </c>
      <c r="N332" s="222" t="s">
        <v>42</v>
      </c>
      <c r="O332" s="86"/>
      <c r="P332" s="223">
        <f>O332*H332</f>
        <v>0</v>
      </c>
      <c r="Q332" s="223">
        <v>0.00059000000000000003</v>
      </c>
      <c r="R332" s="223">
        <f>Q332*H332</f>
        <v>0.0047200000000000002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272</v>
      </c>
      <c r="AT332" s="225" t="s">
        <v>180</v>
      </c>
      <c r="AU332" s="225" t="s">
        <v>81</v>
      </c>
      <c r="AY332" s="19" t="s">
        <v>178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79</v>
      </c>
      <c r="BK332" s="226">
        <f>ROUND(I332*H332,2)</f>
        <v>0</v>
      </c>
      <c r="BL332" s="19" t="s">
        <v>272</v>
      </c>
      <c r="BM332" s="225" t="s">
        <v>2759</v>
      </c>
    </row>
    <row r="333" s="2" customFormat="1">
      <c r="A333" s="40"/>
      <c r="B333" s="41"/>
      <c r="C333" s="42"/>
      <c r="D333" s="227" t="s">
        <v>187</v>
      </c>
      <c r="E333" s="42"/>
      <c r="F333" s="228" t="s">
        <v>2760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187</v>
      </c>
      <c r="AU333" s="19" t="s">
        <v>81</v>
      </c>
    </row>
    <row r="334" s="13" customFormat="1">
      <c r="A334" s="13"/>
      <c r="B334" s="232"/>
      <c r="C334" s="233"/>
      <c r="D334" s="234" t="s">
        <v>189</v>
      </c>
      <c r="E334" s="235" t="s">
        <v>19</v>
      </c>
      <c r="F334" s="236" t="s">
        <v>2761</v>
      </c>
      <c r="G334" s="233"/>
      <c r="H334" s="237">
        <v>8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189</v>
      </c>
      <c r="AU334" s="243" t="s">
        <v>81</v>
      </c>
      <c r="AV334" s="13" t="s">
        <v>81</v>
      </c>
      <c r="AW334" s="13" t="s">
        <v>33</v>
      </c>
      <c r="AX334" s="13" t="s">
        <v>79</v>
      </c>
      <c r="AY334" s="243" t="s">
        <v>178</v>
      </c>
    </row>
    <row r="335" s="2" customFormat="1" ht="16.5" customHeight="1">
      <c r="A335" s="40"/>
      <c r="B335" s="41"/>
      <c r="C335" s="214" t="s">
        <v>664</v>
      </c>
      <c r="D335" s="214" t="s">
        <v>180</v>
      </c>
      <c r="E335" s="215" t="s">
        <v>2762</v>
      </c>
      <c r="F335" s="216" t="s">
        <v>2763</v>
      </c>
      <c r="G335" s="217" t="s">
        <v>275</v>
      </c>
      <c r="H335" s="218">
        <v>13</v>
      </c>
      <c r="I335" s="219"/>
      <c r="J335" s="220">
        <f>ROUND(I335*H335,2)</f>
        <v>0</v>
      </c>
      <c r="K335" s="216" t="s">
        <v>184</v>
      </c>
      <c r="L335" s="46"/>
      <c r="M335" s="221" t="s">
        <v>19</v>
      </c>
      <c r="N335" s="222" t="s">
        <v>42</v>
      </c>
      <c r="O335" s="86"/>
      <c r="P335" s="223">
        <f>O335*H335</f>
        <v>0</v>
      </c>
      <c r="Q335" s="223">
        <v>0.0020100000000000001</v>
      </c>
      <c r="R335" s="223">
        <f>Q335*H335</f>
        <v>0.02613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272</v>
      </c>
      <c r="AT335" s="225" t="s">
        <v>180</v>
      </c>
      <c r="AU335" s="225" t="s">
        <v>81</v>
      </c>
      <c r="AY335" s="19" t="s">
        <v>178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272</v>
      </c>
      <c r="BM335" s="225" t="s">
        <v>2764</v>
      </c>
    </row>
    <row r="336" s="2" customFormat="1">
      <c r="A336" s="40"/>
      <c r="B336" s="41"/>
      <c r="C336" s="42"/>
      <c r="D336" s="227" t="s">
        <v>187</v>
      </c>
      <c r="E336" s="42"/>
      <c r="F336" s="228" t="s">
        <v>2765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187</v>
      </c>
      <c r="AU336" s="19" t="s">
        <v>81</v>
      </c>
    </row>
    <row r="337" s="2" customFormat="1" ht="16.5" customHeight="1">
      <c r="A337" s="40"/>
      <c r="B337" s="41"/>
      <c r="C337" s="214" t="s">
        <v>670</v>
      </c>
      <c r="D337" s="214" t="s">
        <v>180</v>
      </c>
      <c r="E337" s="215" t="s">
        <v>2766</v>
      </c>
      <c r="F337" s="216" t="s">
        <v>2767</v>
      </c>
      <c r="G337" s="217" t="s">
        <v>275</v>
      </c>
      <c r="H337" s="218">
        <v>1</v>
      </c>
      <c r="I337" s="219"/>
      <c r="J337" s="220">
        <f>ROUND(I337*H337,2)</f>
        <v>0</v>
      </c>
      <c r="K337" s="216" t="s">
        <v>184</v>
      </c>
      <c r="L337" s="46"/>
      <c r="M337" s="221" t="s">
        <v>19</v>
      </c>
      <c r="N337" s="222" t="s">
        <v>42</v>
      </c>
      <c r="O337" s="86"/>
      <c r="P337" s="223">
        <f>O337*H337</f>
        <v>0</v>
      </c>
      <c r="Q337" s="223">
        <v>0.00040999999999999999</v>
      </c>
      <c r="R337" s="223">
        <f>Q337*H337</f>
        <v>0.00040999999999999999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272</v>
      </c>
      <c r="AT337" s="225" t="s">
        <v>180</v>
      </c>
      <c r="AU337" s="225" t="s">
        <v>81</v>
      </c>
      <c r="AY337" s="19" t="s">
        <v>178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272</v>
      </c>
      <c r="BM337" s="225" t="s">
        <v>2768</v>
      </c>
    </row>
    <row r="338" s="2" customFormat="1">
      <c r="A338" s="40"/>
      <c r="B338" s="41"/>
      <c r="C338" s="42"/>
      <c r="D338" s="227" t="s">
        <v>187</v>
      </c>
      <c r="E338" s="42"/>
      <c r="F338" s="228" t="s">
        <v>2769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187</v>
      </c>
      <c r="AU338" s="19" t="s">
        <v>81</v>
      </c>
    </row>
    <row r="339" s="2" customFormat="1" ht="16.5" customHeight="1">
      <c r="A339" s="40"/>
      <c r="B339" s="41"/>
      <c r="C339" s="214" t="s">
        <v>675</v>
      </c>
      <c r="D339" s="214" t="s">
        <v>180</v>
      </c>
      <c r="E339" s="215" t="s">
        <v>2770</v>
      </c>
      <c r="F339" s="216" t="s">
        <v>2771</v>
      </c>
      <c r="G339" s="217" t="s">
        <v>275</v>
      </c>
      <c r="H339" s="218">
        <v>8</v>
      </c>
      <c r="I339" s="219"/>
      <c r="J339" s="220">
        <f>ROUND(I339*H339,2)</f>
        <v>0</v>
      </c>
      <c r="K339" s="216" t="s">
        <v>184</v>
      </c>
      <c r="L339" s="46"/>
      <c r="M339" s="221" t="s">
        <v>19</v>
      </c>
      <c r="N339" s="222" t="s">
        <v>42</v>
      </c>
      <c r="O339" s="86"/>
      <c r="P339" s="223">
        <f>O339*H339</f>
        <v>0</v>
      </c>
      <c r="Q339" s="223">
        <v>0.00048000000000000001</v>
      </c>
      <c r="R339" s="223">
        <f>Q339*H339</f>
        <v>0.0038400000000000001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272</v>
      </c>
      <c r="AT339" s="225" t="s">
        <v>180</v>
      </c>
      <c r="AU339" s="225" t="s">
        <v>81</v>
      </c>
      <c r="AY339" s="19" t="s">
        <v>178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79</v>
      </c>
      <c r="BK339" s="226">
        <f>ROUND(I339*H339,2)</f>
        <v>0</v>
      </c>
      <c r="BL339" s="19" t="s">
        <v>272</v>
      </c>
      <c r="BM339" s="225" t="s">
        <v>2772</v>
      </c>
    </row>
    <row r="340" s="2" customFormat="1">
      <c r="A340" s="40"/>
      <c r="B340" s="41"/>
      <c r="C340" s="42"/>
      <c r="D340" s="227" t="s">
        <v>187</v>
      </c>
      <c r="E340" s="42"/>
      <c r="F340" s="228" t="s">
        <v>2773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187</v>
      </c>
      <c r="AU340" s="19" t="s">
        <v>81</v>
      </c>
    </row>
    <row r="341" s="2" customFormat="1" ht="16.5" customHeight="1">
      <c r="A341" s="40"/>
      <c r="B341" s="41"/>
      <c r="C341" s="214" t="s">
        <v>681</v>
      </c>
      <c r="D341" s="214" t="s">
        <v>180</v>
      </c>
      <c r="E341" s="215" t="s">
        <v>2774</v>
      </c>
      <c r="F341" s="216" t="s">
        <v>2775</v>
      </c>
      <c r="G341" s="217" t="s">
        <v>275</v>
      </c>
      <c r="H341" s="218">
        <v>3</v>
      </c>
      <c r="I341" s="219"/>
      <c r="J341" s="220">
        <f>ROUND(I341*H341,2)</f>
        <v>0</v>
      </c>
      <c r="K341" s="216" t="s">
        <v>184</v>
      </c>
      <c r="L341" s="46"/>
      <c r="M341" s="221" t="s">
        <v>19</v>
      </c>
      <c r="N341" s="222" t="s">
        <v>42</v>
      </c>
      <c r="O341" s="86"/>
      <c r="P341" s="223">
        <f>O341*H341</f>
        <v>0</v>
      </c>
      <c r="Q341" s="223">
        <v>0.0022399999999999998</v>
      </c>
      <c r="R341" s="223">
        <f>Q341*H341</f>
        <v>0.0067199999999999994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272</v>
      </c>
      <c r="AT341" s="225" t="s">
        <v>180</v>
      </c>
      <c r="AU341" s="225" t="s">
        <v>81</v>
      </c>
      <c r="AY341" s="19" t="s">
        <v>178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79</v>
      </c>
      <c r="BK341" s="226">
        <f>ROUND(I341*H341,2)</f>
        <v>0</v>
      </c>
      <c r="BL341" s="19" t="s">
        <v>272</v>
      </c>
      <c r="BM341" s="225" t="s">
        <v>2776</v>
      </c>
    </row>
    <row r="342" s="2" customFormat="1">
      <c r="A342" s="40"/>
      <c r="B342" s="41"/>
      <c r="C342" s="42"/>
      <c r="D342" s="227" t="s">
        <v>187</v>
      </c>
      <c r="E342" s="42"/>
      <c r="F342" s="228" t="s">
        <v>2777</v>
      </c>
      <c r="G342" s="42"/>
      <c r="H342" s="42"/>
      <c r="I342" s="229"/>
      <c r="J342" s="42"/>
      <c r="K342" s="42"/>
      <c r="L342" s="46"/>
      <c r="M342" s="230"/>
      <c r="N342" s="231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187</v>
      </c>
      <c r="AU342" s="19" t="s">
        <v>81</v>
      </c>
    </row>
    <row r="343" s="2" customFormat="1" ht="16.5" customHeight="1">
      <c r="A343" s="40"/>
      <c r="B343" s="41"/>
      <c r="C343" s="214" t="s">
        <v>686</v>
      </c>
      <c r="D343" s="214" t="s">
        <v>180</v>
      </c>
      <c r="E343" s="215" t="s">
        <v>2778</v>
      </c>
      <c r="F343" s="216" t="s">
        <v>2779</v>
      </c>
      <c r="G343" s="217" t="s">
        <v>275</v>
      </c>
      <c r="H343" s="218">
        <v>16</v>
      </c>
      <c r="I343" s="219"/>
      <c r="J343" s="220">
        <f>ROUND(I343*H343,2)</f>
        <v>0</v>
      </c>
      <c r="K343" s="216" t="s">
        <v>184</v>
      </c>
      <c r="L343" s="46"/>
      <c r="M343" s="221" t="s">
        <v>19</v>
      </c>
      <c r="N343" s="222" t="s">
        <v>42</v>
      </c>
      <c r="O343" s="86"/>
      <c r="P343" s="223">
        <f>O343*H343</f>
        <v>0</v>
      </c>
      <c r="Q343" s="223">
        <v>0.0015900000000000001</v>
      </c>
      <c r="R343" s="223">
        <f>Q343*H343</f>
        <v>0.025440000000000001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272</v>
      </c>
      <c r="AT343" s="225" t="s">
        <v>180</v>
      </c>
      <c r="AU343" s="225" t="s">
        <v>81</v>
      </c>
      <c r="AY343" s="19" t="s">
        <v>178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79</v>
      </c>
      <c r="BK343" s="226">
        <f>ROUND(I343*H343,2)</f>
        <v>0</v>
      </c>
      <c r="BL343" s="19" t="s">
        <v>272</v>
      </c>
      <c r="BM343" s="225" t="s">
        <v>2780</v>
      </c>
    </row>
    <row r="344" s="2" customFormat="1">
      <c r="A344" s="40"/>
      <c r="B344" s="41"/>
      <c r="C344" s="42"/>
      <c r="D344" s="227" t="s">
        <v>187</v>
      </c>
      <c r="E344" s="42"/>
      <c r="F344" s="228" t="s">
        <v>2781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187</v>
      </c>
      <c r="AU344" s="19" t="s">
        <v>81</v>
      </c>
    </row>
    <row r="345" s="2" customFormat="1" ht="16.5" customHeight="1">
      <c r="A345" s="40"/>
      <c r="B345" s="41"/>
      <c r="C345" s="214" t="s">
        <v>693</v>
      </c>
      <c r="D345" s="214" t="s">
        <v>180</v>
      </c>
      <c r="E345" s="215" t="s">
        <v>2782</v>
      </c>
      <c r="F345" s="216" t="s">
        <v>2783</v>
      </c>
      <c r="G345" s="217" t="s">
        <v>532</v>
      </c>
      <c r="H345" s="218">
        <v>1</v>
      </c>
      <c r="I345" s="219"/>
      <c r="J345" s="220">
        <f>ROUND(I345*H345,2)</f>
        <v>0</v>
      </c>
      <c r="K345" s="216" t="s">
        <v>184</v>
      </c>
      <c r="L345" s="46"/>
      <c r="M345" s="221" t="s">
        <v>19</v>
      </c>
      <c r="N345" s="222" t="s">
        <v>42</v>
      </c>
      <c r="O345" s="86"/>
      <c r="P345" s="223">
        <f>O345*H345</f>
        <v>0</v>
      </c>
      <c r="Q345" s="223">
        <v>0.00148</v>
      </c>
      <c r="R345" s="223">
        <f>Q345*H345</f>
        <v>0.00148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272</v>
      </c>
      <c r="AT345" s="225" t="s">
        <v>180</v>
      </c>
      <c r="AU345" s="225" t="s">
        <v>81</v>
      </c>
      <c r="AY345" s="19" t="s">
        <v>178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79</v>
      </c>
      <c r="BK345" s="226">
        <f>ROUND(I345*H345,2)</f>
        <v>0</v>
      </c>
      <c r="BL345" s="19" t="s">
        <v>272</v>
      </c>
      <c r="BM345" s="225" t="s">
        <v>2784</v>
      </c>
    </row>
    <row r="346" s="2" customFormat="1">
      <c r="A346" s="40"/>
      <c r="B346" s="41"/>
      <c r="C346" s="42"/>
      <c r="D346" s="227" t="s">
        <v>187</v>
      </c>
      <c r="E346" s="42"/>
      <c r="F346" s="228" t="s">
        <v>2785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187</v>
      </c>
      <c r="AU346" s="19" t="s">
        <v>81</v>
      </c>
    </row>
    <row r="347" s="2" customFormat="1" ht="16.5" customHeight="1">
      <c r="A347" s="40"/>
      <c r="B347" s="41"/>
      <c r="C347" s="214" t="s">
        <v>698</v>
      </c>
      <c r="D347" s="214" t="s">
        <v>180</v>
      </c>
      <c r="E347" s="215" t="s">
        <v>2786</v>
      </c>
      <c r="F347" s="216" t="s">
        <v>2787</v>
      </c>
      <c r="G347" s="217" t="s">
        <v>532</v>
      </c>
      <c r="H347" s="218">
        <v>2</v>
      </c>
      <c r="I347" s="219"/>
      <c r="J347" s="220">
        <f>ROUND(I347*H347,2)</f>
        <v>0</v>
      </c>
      <c r="K347" s="216" t="s">
        <v>184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0.0052399999999999999</v>
      </c>
      <c r="R347" s="223">
        <f>Q347*H347</f>
        <v>0.01048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272</v>
      </c>
      <c r="AT347" s="225" t="s">
        <v>180</v>
      </c>
      <c r="AU347" s="225" t="s">
        <v>81</v>
      </c>
      <c r="AY347" s="19" t="s">
        <v>178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272</v>
      </c>
      <c r="BM347" s="225" t="s">
        <v>2788</v>
      </c>
    </row>
    <row r="348" s="2" customFormat="1">
      <c r="A348" s="40"/>
      <c r="B348" s="41"/>
      <c r="C348" s="42"/>
      <c r="D348" s="227" t="s">
        <v>187</v>
      </c>
      <c r="E348" s="42"/>
      <c r="F348" s="228" t="s">
        <v>2789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187</v>
      </c>
      <c r="AU348" s="19" t="s">
        <v>81</v>
      </c>
    </row>
    <row r="349" s="2" customFormat="1" ht="16.5" customHeight="1">
      <c r="A349" s="40"/>
      <c r="B349" s="41"/>
      <c r="C349" s="214" t="s">
        <v>704</v>
      </c>
      <c r="D349" s="214" t="s">
        <v>180</v>
      </c>
      <c r="E349" s="215" t="s">
        <v>2790</v>
      </c>
      <c r="F349" s="216" t="s">
        <v>2791</v>
      </c>
      <c r="G349" s="217" t="s">
        <v>532</v>
      </c>
      <c r="H349" s="218">
        <v>4</v>
      </c>
      <c r="I349" s="219"/>
      <c r="J349" s="220">
        <f>ROUND(I349*H349,2)</f>
        <v>0</v>
      </c>
      <c r="K349" s="216" t="s">
        <v>184</v>
      </c>
      <c r="L349" s="46"/>
      <c r="M349" s="221" t="s">
        <v>19</v>
      </c>
      <c r="N349" s="222" t="s">
        <v>42</v>
      </c>
      <c r="O349" s="86"/>
      <c r="P349" s="223">
        <f>O349*H349</f>
        <v>0</v>
      </c>
      <c r="Q349" s="223">
        <v>0.0021199999999999999</v>
      </c>
      <c r="R349" s="223">
        <f>Q349*H349</f>
        <v>0.0084799999999999997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272</v>
      </c>
      <c r="AT349" s="225" t="s">
        <v>180</v>
      </c>
      <c r="AU349" s="225" t="s">
        <v>81</v>
      </c>
      <c r="AY349" s="19" t="s">
        <v>178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79</v>
      </c>
      <c r="BK349" s="226">
        <f>ROUND(I349*H349,2)</f>
        <v>0</v>
      </c>
      <c r="BL349" s="19" t="s">
        <v>272</v>
      </c>
      <c r="BM349" s="225" t="s">
        <v>2792</v>
      </c>
    </row>
    <row r="350" s="2" customFormat="1">
      <c r="A350" s="40"/>
      <c r="B350" s="41"/>
      <c r="C350" s="42"/>
      <c r="D350" s="227" t="s">
        <v>187</v>
      </c>
      <c r="E350" s="42"/>
      <c r="F350" s="228" t="s">
        <v>2793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187</v>
      </c>
      <c r="AU350" s="19" t="s">
        <v>81</v>
      </c>
    </row>
    <row r="351" s="2" customFormat="1" ht="16.5" customHeight="1">
      <c r="A351" s="40"/>
      <c r="B351" s="41"/>
      <c r="C351" s="214" t="s">
        <v>712</v>
      </c>
      <c r="D351" s="214" t="s">
        <v>180</v>
      </c>
      <c r="E351" s="215" t="s">
        <v>2794</v>
      </c>
      <c r="F351" s="216" t="s">
        <v>2795</v>
      </c>
      <c r="G351" s="217" t="s">
        <v>532</v>
      </c>
      <c r="H351" s="218">
        <v>4</v>
      </c>
      <c r="I351" s="219"/>
      <c r="J351" s="220">
        <f>ROUND(I351*H351,2)</f>
        <v>0</v>
      </c>
      <c r="K351" s="216" t="s">
        <v>184</v>
      </c>
      <c r="L351" s="46"/>
      <c r="M351" s="221" t="s">
        <v>19</v>
      </c>
      <c r="N351" s="222" t="s">
        <v>42</v>
      </c>
      <c r="O351" s="86"/>
      <c r="P351" s="223">
        <f>O351*H351</f>
        <v>0</v>
      </c>
      <c r="Q351" s="223">
        <v>0.0015</v>
      </c>
      <c r="R351" s="223">
        <f>Q351*H351</f>
        <v>0.0060000000000000001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272</v>
      </c>
      <c r="AT351" s="225" t="s">
        <v>180</v>
      </c>
      <c r="AU351" s="225" t="s">
        <v>81</v>
      </c>
      <c r="AY351" s="19" t="s">
        <v>178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79</v>
      </c>
      <c r="BK351" s="226">
        <f>ROUND(I351*H351,2)</f>
        <v>0</v>
      </c>
      <c r="BL351" s="19" t="s">
        <v>272</v>
      </c>
      <c r="BM351" s="225" t="s">
        <v>2796</v>
      </c>
    </row>
    <row r="352" s="2" customFormat="1">
      <c r="A352" s="40"/>
      <c r="B352" s="41"/>
      <c r="C352" s="42"/>
      <c r="D352" s="227" t="s">
        <v>187</v>
      </c>
      <c r="E352" s="42"/>
      <c r="F352" s="228" t="s">
        <v>2797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187</v>
      </c>
      <c r="AU352" s="19" t="s">
        <v>81</v>
      </c>
    </row>
    <row r="353" s="2" customFormat="1" ht="16.5" customHeight="1">
      <c r="A353" s="40"/>
      <c r="B353" s="41"/>
      <c r="C353" s="214" t="s">
        <v>722</v>
      </c>
      <c r="D353" s="214" t="s">
        <v>180</v>
      </c>
      <c r="E353" s="215" t="s">
        <v>2798</v>
      </c>
      <c r="F353" s="216" t="s">
        <v>2799</v>
      </c>
      <c r="G353" s="217" t="s">
        <v>275</v>
      </c>
      <c r="H353" s="218">
        <v>162</v>
      </c>
      <c r="I353" s="219"/>
      <c r="J353" s="220">
        <f>ROUND(I353*H353,2)</f>
        <v>0</v>
      </c>
      <c r="K353" s="216" t="s">
        <v>184</v>
      </c>
      <c r="L353" s="46"/>
      <c r="M353" s="221" t="s">
        <v>19</v>
      </c>
      <c r="N353" s="222" t="s">
        <v>42</v>
      </c>
      <c r="O353" s="86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272</v>
      </c>
      <c r="AT353" s="225" t="s">
        <v>180</v>
      </c>
      <c r="AU353" s="225" t="s">
        <v>81</v>
      </c>
      <c r="AY353" s="19" t="s">
        <v>178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79</v>
      </c>
      <c r="BK353" s="226">
        <f>ROUND(I353*H353,2)</f>
        <v>0</v>
      </c>
      <c r="BL353" s="19" t="s">
        <v>272</v>
      </c>
      <c r="BM353" s="225" t="s">
        <v>2800</v>
      </c>
    </row>
    <row r="354" s="2" customFormat="1">
      <c r="A354" s="40"/>
      <c r="B354" s="41"/>
      <c r="C354" s="42"/>
      <c r="D354" s="227" t="s">
        <v>187</v>
      </c>
      <c r="E354" s="42"/>
      <c r="F354" s="228" t="s">
        <v>2801</v>
      </c>
      <c r="G354" s="42"/>
      <c r="H354" s="42"/>
      <c r="I354" s="229"/>
      <c r="J354" s="42"/>
      <c r="K354" s="42"/>
      <c r="L354" s="46"/>
      <c r="M354" s="230"/>
      <c r="N354" s="231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187</v>
      </c>
      <c r="AU354" s="19" t="s">
        <v>81</v>
      </c>
    </row>
    <row r="355" s="13" customFormat="1">
      <c r="A355" s="13"/>
      <c r="B355" s="232"/>
      <c r="C355" s="233"/>
      <c r="D355" s="234" t="s">
        <v>189</v>
      </c>
      <c r="E355" s="235" t="s">
        <v>19</v>
      </c>
      <c r="F355" s="236" t="s">
        <v>2802</v>
      </c>
      <c r="G355" s="233"/>
      <c r="H355" s="237">
        <v>162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189</v>
      </c>
      <c r="AU355" s="243" t="s">
        <v>81</v>
      </c>
      <c r="AV355" s="13" t="s">
        <v>81</v>
      </c>
      <c r="AW355" s="13" t="s">
        <v>33</v>
      </c>
      <c r="AX355" s="13" t="s">
        <v>79</v>
      </c>
      <c r="AY355" s="243" t="s">
        <v>178</v>
      </c>
    </row>
    <row r="356" s="2" customFormat="1" ht="16.5" customHeight="1">
      <c r="A356" s="40"/>
      <c r="B356" s="41"/>
      <c r="C356" s="214" t="s">
        <v>727</v>
      </c>
      <c r="D356" s="214" t="s">
        <v>180</v>
      </c>
      <c r="E356" s="215" t="s">
        <v>2803</v>
      </c>
      <c r="F356" s="216" t="s">
        <v>2804</v>
      </c>
      <c r="G356" s="217" t="s">
        <v>275</v>
      </c>
      <c r="H356" s="218">
        <v>41</v>
      </c>
      <c r="I356" s="219"/>
      <c r="J356" s="220">
        <f>ROUND(I356*H356,2)</f>
        <v>0</v>
      </c>
      <c r="K356" s="216" t="s">
        <v>184</v>
      </c>
      <c r="L356" s="46"/>
      <c r="M356" s="221" t="s">
        <v>19</v>
      </c>
      <c r="N356" s="222" t="s">
        <v>42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272</v>
      </c>
      <c r="AT356" s="225" t="s">
        <v>180</v>
      </c>
      <c r="AU356" s="225" t="s">
        <v>81</v>
      </c>
      <c r="AY356" s="19" t="s">
        <v>178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79</v>
      </c>
      <c r="BK356" s="226">
        <f>ROUND(I356*H356,2)</f>
        <v>0</v>
      </c>
      <c r="BL356" s="19" t="s">
        <v>272</v>
      </c>
      <c r="BM356" s="225" t="s">
        <v>2805</v>
      </c>
    </row>
    <row r="357" s="2" customFormat="1">
      <c r="A357" s="40"/>
      <c r="B357" s="41"/>
      <c r="C357" s="42"/>
      <c r="D357" s="227" t="s">
        <v>187</v>
      </c>
      <c r="E357" s="42"/>
      <c r="F357" s="228" t="s">
        <v>2806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187</v>
      </c>
      <c r="AU357" s="19" t="s">
        <v>81</v>
      </c>
    </row>
    <row r="358" s="13" customFormat="1">
      <c r="A358" s="13"/>
      <c r="B358" s="232"/>
      <c r="C358" s="233"/>
      <c r="D358" s="234" t="s">
        <v>189</v>
      </c>
      <c r="E358" s="235" t="s">
        <v>19</v>
      </c>
      <c r="F358" s="236" t="s">
        <v>2807</v>
      </c>
      <c r="G358" s="233"/>
      <c r="H358" s="237">
        <v>41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189</v>
      </c>
      <c r="AU358" s="243" t="s">
        <v>81</v>
      </c>
      <c r="AV358" s="13" t="s">
        <v>81</v>
      </c>
      <c r="AW358" s="13" t="s">
        <v>33</v>
      </c>
      <c r="AX358" s="13" t="s">
        <v>79</v>
      </c>
      <c r="AY358" s="243" t="s">
        <v>178</v>
      </c>
    </row>
    <row r="359" s="2" customFormat="1" ht="24.15" customHeight="1">
      <c r="A359" s="40"/>
      <c r="B359" s="41"/>
      <c r="C359" s="214" t="s">
        <v>737</v>
      </c>
      <c r="D359" s="214" t="s">
        <v>180</v>
      </c>
      <c r="E359" s="215" t="s">
        <v>2808</v>
      </c>
      <c r="F359" s="216" t="s">
        <v>2809</v>
      </c>
      <c r="G359" s="217" t="s">
        <v>1333</v>
      </c>
      <c r="H359" s="275"/>
      <c r="I359" s="219"/>
      <c r="J359" s="220">
        <f>ROUND(I359*H359,2)</f>
        <v>0</v>
      </c>
      <c r="K359" s="216" t="s">
        <v>184</v>
      </c>
      <c r="L359" s="46"/>
      <c r="M359" s="221" t="s">
        <v>19</v>
      </c>
      <c r="N359" s="222" t="s">
        <v>42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272</v>
      </c>
      <c r="AT359" s="225" t="s">
        <v>180</v>
      </c>
      <c r="AU359" s="225" t="s">
        <v>81</v>
      </c>
      <c r="AY359" s="19" t="s">
        <v>178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79</v>
      </c>
      <c r="BK359" s="226">
        <f>ROUND(I359*H359,2)</f>
        <v>0</v>
      </c>
      <c r="BL359" s="19" t="s">
        <v>272</v>
      </c>
      <c r="BM359" s="225" t="s">
        <v>2810</v>
      </c>
    </row>
    <row r="360" s="2" customFormat="1">
      <c r="A360" s="40"/>
      <c r="B360" s="41"/>
      <c r="C360" s="42"/>
      <c r="D360" s="227" t="s">
        <v>187</v>
      </c>
      <c r="E360" s="42"/>
      <c r="F360" s="228" t="s">
        <v>2811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187</v>
      </c>
      <c r="AU360" s="19" t="s">
        <v>81</v>
      </c>
    </row>
    <row r="361" s="12" customFormat="1" ht="22.8" customHeight="1">
      <c r="A361" s="12"/>
      <c r="B361" s="198"/>
      <c r="C361" s="199"/>
      <c r="D361" s="200" t="s">
        <v>70</v>
      </c>
      <c r="E361" s="212" t="s">
        <v>2812</v>
      </c>
      <c r="F361" s="212" t="s">
        <v>2813</v>
      </c>
      <c r="G361" s="199"/>
      <c r="H361" s="199"/>
      <c r="I361" s="202"/>
      <c r="J361" s="213">
        <f>BK361</f>
        <v>0</v>
      </c>
      <c r="K361" s="199"/>
      <c r="L361" s="204"/>
      <c r="M361" s="205"/>
      <c r="N361" s="206"/>
      <c r="O361" s="206"/>
      <c r="P361" s="207">
        <f>SUM(P362:P391)</f>
        <v>0</v>
      </c>
      <c r="Q361" s="206"/>
      <c r="R361" s="207">
        <f>SUM(R362:R391)</f>
        <v>0.64337</v>
      </c>
      <c r="S361" s="206"/>
      <c r="T361" s="208">
        <f>SUM(T362:T391)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9" t="s">
        <v>81</v>
      </c>
      <c r="AT361" s="210" t="s">
        <v>70</v>
      </c>
      <c r="AU361" s="210" t="s">
        <v>79</v>
      </c>
      <c r="AY361" s="209" t="s">
        <v>178</v>
      </c>
      <c r="BK361" s="211">
        <f>SUM(BK362:BK391)</f>
        <v>0</v>
      </c>
    </row>
    <row r="362" s="2" customFormat="1" ht="21.75" customHeight="1">
      <c r="A362" s="40"/>
      <c r="B362" s="41"/>
      <c r="C362" s="214" t="s">
        <v>744</v>
      </c>
      <c r="D362" s="214" t="s">
        <v>180</v>
      </c>
      <c r="E362" s="215" t="s">
        <v>2814</v>
      </c>
      <c r="F362" s="216" t="s">
        <v>2815</v>
      </c>
      <c r="G362" s="217" t="s">
        <v>275</v>
      </c>
      <c r="H362" s="218">
        <v>125</v>
      </c>
      <c r="I362" s="219"/>
      <c r="J362" s="220">
        <f>ROUND(I362*H362,2)</f>
        <v>0</v>
      </c>
      <c r="K362" s="216" t="s">
        <v>184</v>
      </c>
      <c r="L362" s="46"/>
      <c r="M362" s="221" t="s">
        <v>19</v>
      </c>
      <c r="N362" s="222" t="s">
        <v>42</v>
      </c>
      <c r="O362" s="86"/>
      <c r="P362" s="223">
        <f>O362*H362</f>
        <v>0</v>
      </c>
      <c r="Q362" s="223">
        <v>0.0012600000000000001</v>
      </c>
      <c r="R362" s="223">
        <f>Q362*H362</f>
        <v>0.1575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272</v>
      </c>
      <c r="AT362" s="225" t="s">
        <v>180</v>
      </c>
      <c r="AU362" s="225" t="s">
        <v>81</v>
      </c>
      <c r="AY362" s="19" t="s">
        <v>178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79</v>
      </c>
      <c r="BK362" s="226">
        <f>ROUND(I362*H362,2)</f>
        <v>0</v>
      </c>
      <c r="BL362" s="19" t="s">
        <v>272</v>
      </c>
      <c r="BM362" s="225" t="s">
        <v>2816</v>
      </c>
    </row>
    <row r="363" s="2" customFormat="1">
      <c r="A363" s="40"/>
      <c r="B363" s="41"/>
      <c r="C363" s="42"/>
      <c r="D363" s="227" t="s">
        <v>187</v>
      </c>
      <c r="E363" s="42"/>
      <c r="F363" s="228" t="s">
        <v>2817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187</v>
      </c>
      <c r="AU363" s="19" t="s">
        <v>81</v>
      </c>
    </row>
    <row r="364" s="2" customFormat="1" ht="21.75" customHeight="1">
      <c r="A364" s="40"/>
      <c r="B364" s="41"/>
      <c r="C364" s="214" t="s">
        <v>749</v>
      </c>
      <c r="D364" s="214" t="s">
        <v>180</v>
      </c>
      <c r="E364" s="215" t="s">
        <v>2818</v>
      </c>
      <c r="F364" s="216" t="s">
        <v>2819</v>
      </c>
      <c r="G364" s="217" t="s">
        <v>275</v>
      </c>
      <c r="H364" s="218">
        <v>55</v>
      </c>
      <c r="I364" s="219"/>
      <c r="J364" s="220">
        <f>ROUND(I364*H364,2)</f>
        <v>0</v>
      </c>
      <c r="K364" s="216" t="s">
        <v>184</v>
      </c>
      <c r="L364" s="46"/>
      <c r="M364" s="221" t="s">
        <v>19</v>
      </c>
      <c r="N364" s="222" t="s">
        <v>42</v>
      </c>
      <c r="O364" s="86"/>
      <c r="P364" s="223">
        <f>O364*H364</f>
        <v>0</v>
      </c>
      <c r="Q364" s="223">
        <v>0.0015299999999999999</v>
      </c>
      <c r="R364" s="223">
        <f>Q364*H364</f>
        <v>0.084149999999999989</v>
      </c>
      <c r="S364" s="223">
        <v>0</v>
      </c>
      <c r="T364" s="224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5" t="s">
        <v>272</v>
      </c>
      <c r="AT364" s="225" t="s">
        <v>180</v>
      </c>
      <c r="AU364" s="225" t="s">
        <v>81</v>
      </c>
      <c r="AY364" s="19" t="s">
        <v>178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9" t="s">
        <v>79</v>
      </c>
      <c r="BK364" s="226">
        <f>ROUND(I364*H364,2)</f>
        <v>0</v>
      </c>
      <c r="BL364" s="19" t="s">
        <v>272</v>
      </c>
      <c r="BM364" s="225" t="s">
        <v>2820</v>
      </c>
    </row>
    <row r="365" s="2" customFormat="1">
      <c r="A365" s="40"/>
      <c r="B365" s="41"/>
      <c r="C365" s="42"/>
      <c r="D365" s="227" t="s">
        <v>187</v>
      </c>
      <c r="E365" s="42"/>
      <c r="F365" s="228" t="s">
        <v>2821</v>
      </c>
      <c r="G365" s="42"/>
      <c r="H365" s="42"/>
      <c r="I365" s="229"/>
      <c r="J365" s="42"/>
      <c r="K365" s="42"/>
      <c r="L365" s="46"/>
      <c r="M365" s="230"/>
      <c r="N365" s="231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187</v>
      </c>
      <c r="AU365" s="19" t="s">
        <v>81</v>
      </c>
    </row>
    <row r="366" s="2" customFormat="1" ht="21.75" customHeight="1">
      <c r="A366" s="40"/>
      <c r="B366" s="41"/>
      <c r="C366" s="214" t="s">
        <v>761</v>
      </c>
      <c r="D366" s="214" t="s">
        <v>180</v>
      </c>
      <c r="E366" s="215" t="s">
        <v>2822</v>
      </c>
      <c r="F366" s="216" t="s">
        <v>2823</v>
      </c>
      <c r="G366" s="217" t="s">
        <v>275</v>
      </c>
      <c r="H366" s="218">
        <v>80</v>
      </c>
      <c r="I366" s="219"/>
      <c r="J366" s="220">
        <f>ROUND(I366*H366,2)</f>
        <v>0</v>
      </c>
      <c r="K366" s="216" t="s">
        <v>184</v>
      </c>
      <c r="L366" s="46"/>
      <c r="M366" s="221" t="s">
        <v>19</v>
      </c>
      <c r="N366" s="222" t="s">
        <v>42</v>
      </c>
      <c r="O366" s="86"/>
      <c r="P366" s="223">
        <f>O366*H366</f>
        <v>0</v>
      </c>
      <c r="Q366" s="223">
        <v>0.0028400000000000001</v>
      </c>
      <c r="R366" s="223">
        <f>Q366*H366</f>
        <v>0.22720000000000001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272</v>
      </c>
      <c r="AT366" s="225" t="s">
        <v>180</v>
      </c>
      <c r="AU366" s="225" t="s">
        <v>81</v>
      </c>
      <c r="AY366" s="19" t="s">
        <v>178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79</v>
      </c>
      <c r="BK366" s="226">
        <f>ROUND(I366*H366,2)</f>
        <v>0</v>
      </c>
      <c r="BL366" s="19" t="s">
        <v>272</v>
      </c>
      <c r="BM366" s="225" t="s">
        <v>2824</v>
      </c>
    </row>
    <row r="367" s="2" customFormat="1">
      <c r="A367" s="40"/>
      <c r="B367" s="41"/>
      <c r="C367" s="42"/>
      <c r="D367" s="227" t="s">
        <v>187</v>
      </c>
      <c r="E367" s="42"/>
      <c r="F367" s="228" t="s">
        <v>2825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187</v>
      </c>
      <c r="AU367" s="19" t="s">
        <v>81</v>
      </c>
    </row>
    <row r="368" s="2" customFormat="1" ht="21.75" customHeight="1">
      <c r="A368" s="40"/>
      <c r="B368" s="41"/>
      <c r="C368" s="214" t="s">
        <v>768</v>
      </c>
      <c r="D368" s="214" t="s">
        <v>180</v>
      </c>
      <c r="E368" s="215" t="s">
        <v>2826</v>
      </c>
      <c r="F368" s="216" t="s">
        <v>2827</v>
      </c>
      <c r="G368" s="217" t="s">
        <v>275</v>
      </c>
      <c r="H368" s="218">
        <v>16</v>
      </c>
      <c r="I368" s="219"/>
      <c r="J368" s="220">
        <f>ROUND(I368*H368,2)</f>
        <v>0</v>
      </c>
      <c r="K368" s="216" t="s">
        <v>184</v>
      </c>
      <c r="L368" s="46"/>
      <c r="M368" s="221" t="s">
        <v>19</v>
      </c>
      <c r="N368" s="222" t="s">
        <v>42</v>
      </c>
      <c r="O368" s="86"/>
      <c r="P368" s="223">
        <f>O368*H368</f>
        <v>0</v>
      </c>
      <c r="Q368" s="223">
        <v>0.0037299999999999998</v>
      </c>
      <c r="R368" s="223">
        <f>Q368*H368</f>
        <v>0.059679999999999997</v>
      </c>
      <c r="S368" s="223">
        <v>0</v>
      </c>
      <c r="T368" s="22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272</v>
      </c>
      <c r="AT368" s="225" t="s">
        <v>180</v>
      </c>
      <c r="AU368" s="225" t="s">
        <v>81</v>
      </c>
      <c r="AY368" s="19" t="s">
        <v>178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79</v>
      </c>
      <c r="BK368" s="226">
        <f>ROUND(I368*H368,2)</f>
        <v>0</v>
      </c>
      <c r="BL368" s="19" t="s">
        <v>272</v>
      </c>
      <c r="BM368" s="225" t="s">
        <v>2828</v>
      </c>
    </row>
    <row r="369" s="2" customFormat="1">
      <c r="A369" s="40"/>
      <c r="B369" s="41"/>
      <c r="C369" s="42"/>
      <c r="D369" s="227" t="s">
        <v>187</v>
      </c>
      <c r="E369" s="42"/>
      <c r="F369" s="228" t="s">
        <v>2829</v>
      </c>
      <c r="G369" s="42"/>
      <c r="H369" s="42"/>
      <c r="I369" s="229"/>
      <c r="J369" s="42"/>
      <c r="K369" s="42"/>
      <c r="L369" s="46"/>
      <c r="M369" s="230"/>
      <c r="N369" s="231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187</v>
      </c>
      <c r="AU369" s="19" t="s">
        <v>81</v>
      </c>
    </row>
    <row r="370" s="2" customFormat="1" ht="33" customHeight="1">
      <c r="A370" s="40"/>
      <c r="B370" s="41"/>
      <c r="C370" s="214" t="s">
        <v>774</v>
      </c>
      <c r="D370" s="214" t="s">
        <v>180</v>
      </c>
      <c r="E370" s="215" t="s">
        <v>2830</v>
      </c>
      <c r="F370" s="216" t="s">
        <v>2831</v>
      </c>
      <c r="G370" s="217" t="s">
        <v>275</v>
      </c>
      <c r="H370" s="218">
        <v>260</v>
      </c>
      <c r="I370" s="219"/>
      <c r="J370" s="220">
        <f>ROUND(I370*H370,2)</f>
        <v>0</v>
      </c>
      <c r="K370" s="216" t="s">
        <v>184</v>
      </c>
      <c r="L370" s="46"/>
      <c r="M370" s="221" t="s">
        <v>19</v>
      </c>
      <c r="N370" s="222" t="s">
        <v>42</v>
      </c>
      <c r="O370" s="86"/>
      <c r="P370" s="223">
        <f>O370*H370</f>
        <v>0</v>
      </c>
      <c r="Q370" s="223">
        <v>9.0000000000000006E-05</v>
      </c>
      <c r="R370" s="223">
        <f>Q370*H370</f>
        <v>0.023400000000000001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272</v>
      </c>
      <c r="AT370" s="225" t="s">
        <v>180</v>
      </c>
      <c r="AU370" s="225" t="s">
        <v>81</v>
      </c>
      <c r="AY370" s="19" t="s">
        <v>178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79</v>
      </c>
      <c r="BK370" s="226">
        <f>ROUND(I370*H370,2)</f>
        <v>0</v>
      </c>
      <c r="BL370" s="19" t="s">
        <v>272</v>
      </c>
      <c r="BM370" s="225" t="s">
        <v>2832</v>
      </c>
    </row>
    <row r="371" s="2" customFormat="1">
      <c r="A371" s="40"/>
      <c r="B371" s="41"/>
      <c r="C371" s="42"/>
      <c r="D371" s="227" t="s">
        <v>187</v>
      </c>
      <c r="E371" s="42"/>
      <c r="F371" s="228" t="s">
        <v>2833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187</v>
      </c>
      <c r="AU371" s="19" t="s">
        <v>81</v>
      </c>
    </row>
    <row r="372" s="13" customFormat="1">
      <c r="A372" s="13"/>
      <c r="B372" s="232"/>
      <c r="C372" s="233"/>
      <c r="D372" s="234" t="s">
        <v>189</v>
      </c>
      <c r="E372" s="235" t="s">
        <v>19</v>
      </c>
      <c r="F372" s="236" t="s">
        <v>2834</v>
      </c>
      <c r="G372" s="233"/>
      <c r="H372" s="237">
        <v>260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189</v>
      </c>
      <c r="AU372" s="243" t="s">
        <v>81</v>
      </c>
      <c r="AV372" s="13" t="s">
        <v>81</v>
      </c>
      <c r="AW372" s="13" t="s">
        <v>33</v>
      </c>
      <c r="AX372" s="13" t="s">
        <v>79</v>
      </c>
      <c r="AY372" s="243" t="s">
        <v>178</v>
      </c>
    </row>
    <row r="373" s="2" customFormat="1" ht="33" customHeight="1">
      <c r="A373" s="40"/>
      <c r="B373" s="41"/>
      <c r="C373" s="214" t="s">
        <v>781</v>
      </c>
      <c r="D373" s="214" t="s">
        <v>180</v>
      </c>
      <c r="E373" s="215" t="s">
        <v>2835</v>
      </c>
      <c r="F373" s="216" t="s">
        <v>2836</v>
      </c>
      <c r="G373" s="217" t="s">
        <v>275</v>
      </c>
      <c r="H373" s="218">
        <v>16</v>
      </c>
      <c r="I373" s="219"/>
      <c r="J373" s="220">
        <f>ROUND(I373*H373,2)</f>
        <v>0</v>
      </c>
      <c r="K373" s="216" t="s">
        <v>184</v>
      </c>
      <c r="L373" s="46"/>
      <c r="M373" s="221" t="s">
        <v>19</v>
      </c>
      <c r="N373" s="222" t="s">
        <v>42</v>
      </c>
      <c r="O373" s="86"/>
      <c r="P373" s="223">
        <f>O373*H373</f>
        <v>0</v>
      </c>
      <c r="Q373" s="223">
        <v>0.00012</v>
      </c>
      <c r="R373" s="223">
        <f>Q373*H373</f>
        <v>0.0019200000000000001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272</v>
      </c>
      <c r="AT373" s="225" t="s">
        <v>180</v>
      </c>
      <c r="AU373" s="225" t="s">
        <v>81</v>
      </c>
      <c r="AY373" s="19" t="s">
        <v>178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79</v>
      </c>
      <c r="BK373" s="226">
        <f>ROUND(I373*H373,2)</f>
        <v>0</v>
      </c>
      <c r="BL373" s="19" t="s">
        <v>272</v>
      </c>
      <c r="BM373" s="225" t="s">
        <v>2837</v>
      </c>
    </row>
    <row r="374" s="2" customFormat="1">
      <c r="A374" s="40"/>
      <c r="B374" s="41"/>
      <c r="C374" s="42"/>
      <c r="D374" s="227" t="s">
        <v>187</v>
      </c>
      <c r="E374" s="42"/>
      <c r="F374" s="228" t="s">
        <v>2838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187</v>
      </c>
      <c r="AU374" s="19" t="s">
        <v>81</v>
      </c>
    </row>
    <row r="375" s="2" customFormat="1" ht="16.5" customHeight="1">
      <c r="A375" s="40"/>
      <c r="B375" s="41"/>
      <c r="C375" s="214" t="s">
        <v>787</v>
      </c>
      <c r="D375" s="214" t="s">
        <v>180</v>
      </c>
      <c r="E375" s="215" t="s">
        <v>2839</v>
      </c>
      <c r="F375" s="216" t="s">
        <v>2840</v>
      </c>
      <c r="G375" s="217" t="s">
        <v>275</v>
      </c>
      <c r="H375" s="218">
        <v>125</v>
      </c>
      <c r="I375" s="219"/>
      <c r="J375" s="220">
        <f>ROUND(I375*H375,2)</f>
        <v>0</v>
      </c>
      <c r="K375" s="216" t="s">
        <v>184</v>
      </c>
      <c r="L375" s="46"/>
      <c r="M375" s="221" t="s">
        <v>19</v>
      </c>
      <c r="N375" s="222" t="s">
        <v>42</v>
      </c>
      <c r="O375" s="86"/>
      <c r="P375" s="223">
        <f>O375*H375</f>
        <v>0</v>
      </c>
      <c r="Q375" s="223">
        <v>0.00025000000000000001</v>
      </c>
      <c r="R375" s="223">
        <f>Q375*H375</f>
        <v>0.03125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272</v>
      </c>
      <c r="AT375" s="225" t="s">
        <v>180</v>
      </c>
      <c r="AU375" s="225" t="s">
        <v>81</v>
      </c>
      <c r="AY375" s="19" t="s">
        <v>178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79</v>
      </c>
      <c r="BK375" s="226">
        <f>ROUND(I375*H375,2)</f>
        <v>0</v>
      </c>
      <c r="BL375" s="19" t="s">
        <v>272</v>
      </c>
      <c r="BM375" s="225" t="s">
        <v>2841</v>
      </c>
    </row>
    <row r="376" s="2" customFormat="1">
      <c r="A376" s="40"/>
      <c r="B376" s="41"/>
      <c r="C376" s="42"/>
      <c r="D376" s="227" t="s">
        <v>187</v>
      </c>
      <c r="E376" s="42"/>
      <c r="F376" s="228" t="s">
        <v>2842</v>
      </c>
      <c r="G376" s="42"/>
      <c r="H376" s="42"/>
      <c r="I376" s="229"/>
      <c r="J376" s="42"/>
      <c r="K376" s="42"/>
      <c r="L376" s="46"/>
      <c r="M376" s="230"/>
      <c r="N376" s="231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187</v>
      </c>
      <c r="AU376" s="19" t="s">
        <v>81</v>
      </c>
    </row>
    <row r="377" s="2" customFormat="1" ht="16.5" customHeight="1">
      <c r="A377" s="40"/>
      <c r="B377" s="41"/>
      <c r="C377" s="214" t="s">
        <v>792</v>
      </c>
      <c r="D377" s="214" t="s">
        <v>180</v>
      </c>
      <c r="E377" s="215" t="s">
        <v>2843</v>
      </c>
      <c r="F377" s="216" t="s">
        <v>2844</v>
      </c>
      <c r="G377" s="217" t="s">
        <v>275</v>
      </c>
      <c r="H377" s="218">
        <v>55</v>
      </c>
      <c r="I377" s="219"/>
      <c r="J377" s="220">
        <f>ROUND(I377*H377,2)</f>
        <v>0</v>
      </c>
      <c r="K377" s="216" t="s">
        <v>184</v>
      </c>
      <c r="L377" s="46"/>
      <c r="M377" s="221" t="s">
        <v>19</v>
      </c>
      <c r="N377" s="222" t="s">
        <v>42</v>
      </c>
      <c r="O377" s="86"/>
      <c r="P377" s="223">
        <f>O377*H377</f>
        <v>0</v>
      </c>
      <c r="Q377" s="223">
        <v>0.00025999999999999998</v>
      </c>
      <c r="R377" s="223">
        <f>Q377*H377</f>
        <v>0.014299999999999999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272</v>
      </c>
      <c r="AT377" s="225" t="s">
        <v>180</v>
      </c>
      <c r="AU377" s="225" t="s">
        <v>81</v>
      </c>
      <c r="AY377" s="19" t="s">
        <v>178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79</v>
      </c>
      <c r="BK377" s="226">
        <f>ROUND(I377*H377,2)</f>
        <v>0</v>
      </c>
      <c r="BL377" s="19" t="s">
        <v>272</v>
      </c>
      <c r="BM377" s="225" t="s">
        <v>2845</v>
      </c>
    </row>
    <row r="378" s="2" customFormat="1">
      <c r="A378" s="40"/>
      <c r="B378" s="41"/>
      <c r="C378" s="42"/>
      <c r="D378" s="227" t="s">
        <v>187</v>
      </c>
      <c r="E378" s="42"/>
      <c r="F378" s="228" t="s">
        <v>2846</v>
      </c>
      <c r="G378" s="42"/>
      <c r="H378" s="42"/>
      <c r="I378" s="229"/>
      <c r="J378" s="42"/>
      <c r="K378" s="42"/>
      <c r="L378" s="46"/>
      <c r="M378" s="230"/>
      <c r="N378" s="231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187</v>
      </c>
      <c r="AU378" s="19" t="s">
        <v>81</v>
      </c>
    </row>
    <row r="379" s="2" customFormat="1" ht="16.5" customHeight="1">
      <c r="A379" s="40"/>
      <c r="B379" s="41"/>
      <c r="C379" s="214" t="s">
        <v>798</v>
      </c>
      <c r="D379" s="214" t="s">
        <v>180</v>
      </c>
      <c r="E379" s="215" t="s">
        <v>2847</v>
      </c>
      <c r="F379" s="216" t="s">
        <v>2848</v>
      </c>
      <c r="G379" s="217" t="s">
        <v>275</v>
      </c>
      <c r="H379" s="218">
        <v>80</v>
      </c>
      <c r="I379" s="219"/>
      <c r="J379" s="220">
        <f>ROUND(I379*H379,2)</f>
        <v>0</v>
      </c>
      <c r="K379" s="216" t="s">
        <v>184</v>
      </c>
      <c r="L379" s="46"/>
      <c r="M379" s="221" t="s">
        <v>19</v>
      </c>
      <c r="N379" s="222" t="s">
        <v>42</v>
      </c>
      <c r="O379" s="86"/>
      <c r="P379" s="223">
        <f>O379*H379</f>
        <v>0</v>
      </c>
      <c r="Q379" s="223">
        <v>0.00027</v>
      </c>
      <c r="R379" s="223">
        <f>Q379*H379</f>
        <v>0.021600000000000001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272</v>
      </c>
      <c r="AT379" s="225" t="s">
        <v>180</v>
      </c>
      <c r="AU379" s="225" t="s">
        <v>81</v>
      </c>
      <c r="AY379" s="19" t="s">
        <v>178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79</v>
      </c>
      <c r="BK379" s="226">
        <f>ROUND(I379*H379,2)</f>
        <v>0</v>
      </c>
      <c r="BL379" s="19" t="s">
        <v>272</v>
      </c>
      <c r="BM379" s="225" t="s">
        <v>2849</v>
      </c>
    </row>
    <row r="380" s="2" customFormat="1">
      <c r="A380" s="40"/>
      <c r="B380" s="41"/>
      <c r="C380" s="42"/>
      <c r="D380" s="227" t="s">
        <v>187</v>
      </c>
      <c r="E380" s="42"/>
      <c r="F380" s="228" t="s">
        <v>2850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187</v>
      </c>
      <c r="AU380" s="19" t="s">
        <v>81</v>
      </c>
    </row>
    <row r="381" s="2" customFormat="1" ht="16.5" customHeight="1">
      <c r="A381" s="40"/>
      <c r="B381" s="41"/>
      <c r="C381" s="214" t="s">
        <v>803</v>
      </c>
      <c r="D381" s="214" t="s">
        <v>180</v>
      </c>
      <c r="E381" s="215" t="s">
        <v>2851</v>
      </c>
      <c r="F381" s="216" t="s">
        <v>2852</v>
      </c>
      <c r="G381" s="217" t="s">
        <v>275</v>
      </c>
      <c r="H381" s="218">
        <v>16</v>
      </c>
      <c r="I381" s="219"/>
      <c r="J381" s="220">
        <f>ROUND(I381*H381,2)</f>
        <v>0</v>
      </c>
      <c r="K381" s="216" t="s">
        <v>184</v>
      </c>
      <c r="L381" s="46"/>
      <c r="M381" s="221" t="s">
        <v>19</v>
      </c>
      <c r="N381" s="222" t="s">
        <v>42</v>
      </c>
      <c r="O381" s="86"/>
      <c r="P381" s="223">
        <f>O381*H381</f>
        <v>0</v>
      </c>
      <c r="Q381" s="223">
        <v>0.00029999999999999997</v>
      </c>
      <c r="R381" s="223">
        <f>Q381*H381</f>
        <v>0.0047999999999999996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272</v>
      </c>
      <c r="AT381" s="225" t="s">
        <v>180</v>
      </c>
      <c r="AU381" s="225" t="s">
        <v>81</v>
      </c>
      <c r="AY381" s="19" t="s">
        <v>178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79</v>
      </c>
      <c r="BK381" s="226">
        <f>ROUND(I381*H381,2)</f>
        <v>0</v>
      </c>
      <c r="BL381" s="19" t="s">
        <v>272</v>
      </c>
      <c r="BM381" s="225" t="s">
        <v>2853</v>
      </c>
    </row>
    <row r="382" s="2" customFormat="1">
      <c r="A382" s="40"/>
      <c r="B382" s="41"/>
      <c r="C382" s="42"/>
      <c r="D382" s="227" t="s">
        <v>187</v>
      </c>
      <c r="E382" s="42"/>
      <c r="F382" s="228" t="s">
        <v>2854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187</v>
      </c>
      <c r="AU382" s="19" t="s">
        <v>81</v>
      </c>
    </row>
    <row r="383" s="2" customFormat="1" ht="16.5" customHeight="1">
      <c r="A383" s="40"/>
      <c r="B383" s="41"/>
      <c r="C383" s="214" t="s">
        <v>810</v>
      </c>
      <c r="D383" s="214" t="s">
        <v>180</v>
      </c>
      <c r="E383" s="215" t="s">
        <v>2855</v>
      </c>
      <c r="F383" s="216" t="s">
        <v>2856</v>
      </c>
      <c r="G383" s="217" t="s">
        <v>2857</v>
      </c>
      <c r="H383" s="218">
        <v>1</v>
      </c>
      <c r="I383" s="219"/>
      <c r="J383" s="220">
        <f>ROUND(I383*H383,2)</f>
        <v>0</v>
      </c>
      <c r="K383" s="216" t="s">
        <v>184</v>
      </c>
      <c r="L383" s="46"/>
      <c r="M383" s="221" t="s">
        <v>19</v>
      </c>
      <c r="N383" s="222" t="s">
        <v>42</v>
      </c>
      <c r="O383" s="86"/>
      <c r="P383" s="223">
        <f>O383*H383</f>
        <v>0</v>
      </c>
      <c r="Q383" s="223">
        <v>0.002</v>
      </c>
      <c r="R383" s="223">
        <f>Q383*H383</f>
        <v>0.002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272</v>
      </c>
      <c r="AT383" s="225" t="s">
        <v>180</v>
      </c>
      <c r="AU383" s="225" t="s">
        <v>81</v>
      </c>
      <c r="AY383" s="19" t="s">
        <v>178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79</v>
      </c>
      <c r="BK383" s="226">
        <f>ROUND(I383*H383,2)</f>
        <v>0</v>
      </c>
      <c r="BL383" s="19" t="s">
        <v>272</v>
      </c>
      <c r="BM383" s="225" t="s">
        <v>2858</v>
      </c>
    </row>
    <row r="384" s="2" customFormat="1">
      <c r="A384" s="40"/>
      <c r="B384" s="41"/>
      <c r="C384" s="42"/>
      <c r="D384" s="227" t="s">
        <v>187</v>
      </c>
      <c r="E384" s="42"/>
      <c r="F384" s="228" t="s">
        <v>2859</v>
      </c>
      <c r="G384" s="42"/>
      <c r="H384" s="42"/>
      <c r="I384" s="229"/>
      <c r="J384" s="42"/>
      <c r="K384" s="42"/>
      <c r="L384" s="46"/>
      <c r="M384" s="230"/>
      <c r="N384" s="231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187</v>
      </c>
      <c r="AU384" s="19" t="s">
        <v>81</v>
      </c>
    </row>
    <row r="385" s="2" customFormat="1" ht="21.75" customHeight="1">
      <c r="A385" s="40"/>
      <c r="B385" s="41"/>
      <c r="C385" s="214" t="s">
        <v>816</v>
      </c>
      <c r="D385" s="214" t="s">
        <v>180</v>
      </c>
      <c r="E385" s="215" t="s">
        <v>2860</v>
      </c>
      <c r="F385" s="216" t="s">
        <v>2861</v>
      </c>
      <c r="G385" s="217" t="s">
        <v>275</v>
      </c>
      <c r="H385" s="218">
        <v>519</v>
      </c>
      <c r="I385" s="219"/>
      <c r="J385" s="220">
        <f>ROUND(I385*H385,2)</f>
        <v>0</v>
      </c>
      <c r="K385" s="216" t="s">
        <v>184</v>
      </c>
      <c r="L385" s="46"/>
      <c r="M385" s="221" t="s">
        <v>19</v>
      </c>
      <c r="N385" s="222" t="s">
        <v>42</v>
      </c>
      <c r="O385" s="86"/>
      <c r="P385" s="223">
        <f>O385*H385</f>
        <v>0</v>
      </c>
      <c r="Q385" s="223">
        <v>1.0000000000000001E-05</v>
      </c>
      <c r="R385" s="223">
        <f>Q385*H385</f>
        <v>0.0051900000000000002</v>
      </c>
      <c r="S385" s="223">
        <v>0</v>
      </c>
      <c r="T385" s="224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5" t="s">
        <v>272</v>
      </c>
      <c r="AT385" s="225" t="s">
        <v>180</v>
      </c>
      <c r="AU385" s="225" t="s">
        <v>81</v>
      </c>
      <c r="AY385" s="19" t="s">
        <v>178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9" t="s">
        <v>79</v>
      </c>
      <c r="BK385" s="226">
        <f>ROUND(I385*H385,2)</f>
        <v>0</v>
      </c>
      <c r="BL385" s="19" t="s">
        <v>272</v>
      </c>
      <c r="BM385" s="225" t="s">
        <v>2862</v>
      </c>
    </row>
    <row r="386" s="2" customFormat="1">
      <c r="A386" s="40"/>
      <c r="B386" s="41"/>
      <c r="C386" s="42"/>
      <c r="D386" s="227" t="s">
        <v>187</v>
      </c>
      <c r="E386" s="42"/>
      <c r="F386" s="228" t="s">
        <v>2863</v>
      </c>
      <c r="G386" s="42"/>
      <c r="H386" s="42"/>
      <c r="I386" s="229"/>
      <c r="J386" s="42"/>
      <c r="K386" s="42"/>
      <c r="L386" s="46"/>
      <c r="M386" s="230"/>
      <c r="N386" s="231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187</v>
      </c>
      <c r="AU386" s="19" t="s">
        <v>81</v>
      </c>
    </row>
    <row r="387" s="13" customFormat="1">
      <c r="A387" s="13"/>
      <c r="B387" s="232"/>
      <c r="C387" s="233"/>
      <c r="D387" s="234" t="s">
        <v>189</v>
      </c>
      <c r="E387" s="235" t="s">
        <v>19</v>
      </c>
      <c r="F387" s="236" t="s">
        <v>2864</v>
      </c>
      <c r="G387" s="233"/>
      <c r="H387" s="237">
        <v>519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189</v>
      </c>
      <c r="AU387" s="243" t="s">
        <v>81</v>
      </c>
      <c r="AV387" s="13" t="s">
        <v>81</v>
      </c>
      <c r="AW387" s="13" t="s">
        <v>33</v>
      </c>
      <c r="AX387" s="13" t="s">
        <v>79</v>
      </c>
      <c r="AY387" s="243" t="s">
        <v>178</v>
      </c>
    </row>
    <row r="388" s="2" customFormat="1" ht="24.15" customHeight="1">
      <c r="A388" s="40"/>
      <c r="B388" s="41"/>
      <c r="C388" s="214" t="s">
        <v>821</v>
      </c>
      <c r="D388" s="214" t="s">
        <v>180</v>
      </c>
      <c r="E388" s="215" t="s">
        <v>2865</v>
      </c>
      <c r="F388" s="216" t="s">
        <v>2866</v>
      </c>
      <c r="G388" s="217" t="s">
        <v>275</v>
      </c>
      <c r="H388" s="218">
        <v>519</v>
      </c>
      <c r="I388" s="219"/>
      <c r="J388" s="220">
        <f>ROUND(I388*H388,2)</f>
        <v>0</v>
      </c>
      <c r="K388" s="216" t="s">
        <v>184</v>
      </c>
      <c r="L388" s="46"/>
      <c r="M388" s="221" t="s">
        <v>19</v>
      </c>
      <c r="N388" s="222" t="s">
        <v>42</v>
      </c>
      <c r="O388" s="86"/>
      <c r="P388" s="223">
        <f>O388*H388</f>
        <v>0</v>
      </c>
      <c r="Q388" s="223">
        <v>2.0000000000000002E-05</v>
      </c>
      <c r="R388" s="223">
        <f>Q388*H388</f>
        <v>0.01038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272</v>
      </c>
      <c r="AT388" s="225" t="s">
        <v>180</v>
      </c>
      <c r="AU388" s="225" t="s">
        <v>81</v>
      </c>
      <c r="AY388" s="19" t="s">
        <v>178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9" t="s">
        <v>79</v>
      </c>
      <c r="BK388" s="226">
        <f>ROUND(I388*H388,2)</f>
        <v>0</v>
      </c>
      <c r="BL388" s="19" t="s">
        <v>272</v>
      </c>
      <c r="BM388" s="225" t="s">
        <v>2867</v>
      </c>
    </row>
    <row r="389" s="2" customFormat="1">
      <c r="A389" s="40"/>
      <c r="B389" s="41"/>
      <c r="C389" s="42"/>
      <c r="D389" s="227" t="s">
        <v>187</v>
      </c>
      <c r="E389" s="42"/>
      <c r="F389" s="228" t="s">
        <v>2868</v>
      </c>
      <c r="G389" s="42"/>
      <c r="H389" s="42"/>
      <c r="I389" s="229"/>
      <c r="J389" s="42"/>
      <c r="K389" s="42"/>
      <c r="L389" s="46"/>
      <c r="M389" s="230"/>
      <c r="N389" s="231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187</v>
      </c>
      <c r="AU389" s="19" t="s">
        <v>81</v>
      </c>
    </row>
    <row r="390" s="2" customFormat="1" ht="24.15" customHeight="1">
      <c r="A390" s="40"/>
      <c r="B390" s="41"/>
      <c r="C390" s="214" t="s">
        <v>826</v>
      </c>
      <c r="D390" s="214" t="s">
        <v>180</v>
      </c>
      <c r="E390" s="215" t="s">
        <v>2869</v>
      </c>
      <c r="F390" s="216" t="s">
        <v>2870</v>
      </c>
      <c r="G390" s="217" t="s">
        <v>1333</v>
      </c>
      <c r="H390" s="275"/>
      <c r="I390" s="219"/>
      <c r="J390" s="220">
        <f>ROUND(I390*H390,2)</f>
        <v>0</v>
      </c>
      <c r="K390" s="216" t="s">
        <v>184</v>
      </c>
      <c r="L390" s="46"/>
      <c r="M390" s="221" t="s">
        <v>19</v>
      </c>
      <c r="N390" s="222" t="s">
        <v>42</v>
      </c>
      <c r="O390" s="86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272</v>
      </c>
      <c r="AT390" s="225" t="s">
        <v>180</v>
      </c>
      <c r="AU390" s="225" t="s">
        <v>81</v>
      </c>
      <c r="AY390" s="19" t="s">
        <v>178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9" t="s">
        <v>79</v>
      </c>
      <c r="BK390" s="226">
        <f>ROUND(I390*H390,2)</f>
        <v>0</v>
      </c>
      <c r="BL390" s="19" t="s">
        <v>272</v>
      </c>
      <c r="BM390" s="225" t="s">
        <v>2871</v>
      </c>
    </row>
    <row r="391" s="2" customFormat="1">
      <c r="A391" s="40"/>
      <c r="B391" s="41"/>
      <c r="C391" s="42"/>
      <c r="D391" s="227" t="s">
        <v>187</v>
      </c>
      <c r="E391" s="42"/>
      <c r="F391" s="228" t="s">
        <v>2872</v>
      </c>
      <c r="G391" s="42"/>
      <c r="H391" s="42"/>
      <c r="I391" s="229"/>
      <c r="J391" s="42"/>
      <c r="K391" s="42"/>
      <c r="L391" s="46"/>
      <c r="M391" s="230"/>
      <c r="N391" s="231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187</v>
      </c>
      <c r="AU391" s="19" t="s">
        <v>81</v>
      </c>
    </row>
    <row r="392" s="12" customFormat="1" ht="22.8" customHeight="1">
      <c r="A392" s="12"/>
      <c r="B392" s="198"/>
      <c r="C392" s="199"/>
      <c r="D392" s="200" t="s">
        <v>70</v>
      </c>
      <c r="E392" s="212" t="s">
        <v>2873</v>
      </c>
      <c r="F392" s="212" t="s">
        <v>2874</v>
      </c>
      <c r="G392" s="199"/>
      <c r="H392" s="199"/>
      <c r="I392" s="202"/>
      <c r="J392" s="213">
        <f>BK392</f>
        <v>0</v>
      </c>
      <c r="K392" s="199"/>
      <c r="L392" s="204"/>
      <c r="M392" s="205"/>
      <c r="N392" s="206"/>
      <c r="O392" s="206"/>
      <c r="P392" s="207">
        <f>SUM(P393:P395)</f>
        <v>0</v>
      </c>
      <c r="Q392" s="206"/>
      <c r="R392" s="207">
        <f>SUM(R393:R395)</f>
        <v>0.044560000000000002</v>
      </c>
      <c r="S392" s="206"/>
      <c r="T392" s="208">
        <f>SUM(T393:T395)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9" t="s">
        <v>81</v>
      </c>
      <c r="AT392" s="210" t="s">
        <v>70</v>
      </c>
      <c r="AU392" s="210" t="s">
        <v>79</v>
      </c>
      <c r="AY392" s="209" t="s">
        <v>178</v>
      </c>
      <c r="BK392" s="211">
        <f>SUM(BK393:BK395)</f>
        <v>0</v>
      </c>
    </row>
    <row r="393" s="2" customFormat="1" ht="37.8" customHeight="1">
      <c r="A393" s="40"/>
      <c r="B393" s="41"/>
      <c r="C393" s="214" t="s">
        <v>831</v>
      </c>
      <c r="D393" s="214" t="s">
        <v>180</v>
      </c>
      <c r="E393" s="215" t="s">
        <v>2875</v>
      </c>
      <c r="F393" s="216" t="s">
        <v>2876</v>
      </c>
      <c r="G393" s="217" t="s">
        <v>2857</v>
      </c>
      <c r="H393" s="218">
        <v>1</v>
      </c>
      <c r="I393" s="219"/>
      <c r="J393" s="220">
        <f>ROUND(I393*H393,2)</f>
        <v>0</v>
      </c>
      <c r="K393" s="216" t="s">
        <v>19</v>
      </c>
      <c r="L393" s="46"/>
      <c r="M393" s="221" t="s">
        <v>19</v>
      </c>
      <c r="N393" s="222" t="s">
        <v>42</v>
      </c>
      <c r="O393" s="86"/>
      <c r="P393" s="223">
        <f>O393*H393</f>
        <v>0</v>
      </c>
      <c r="Q393" s="223">
        <v>0.044560000000000002</v>
      </c>
      <c r="R393" s="223">
        <f>Q393*H393</f>
        <v>0.044560000000000002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272</v>
      </c>
      <c r="AT393" s="225" t="s">
        <v>180</v>
      </c>
      <c r="AU393" s="225" t="s">
        <v>81</v>
      </c>
      <c r="AY393" s="19" t="s">
        <v>178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79</v>
      </c>
      <c r="BK393" s="226">
        <f>ROUND(I393*H393,2)</f>
        <v>0</v>
      </c>
      <c r="BL393" s="19" t="s">
        <v>272</v>
      </c>
      <c r="BM393" s="225" t="s">
        <v>2877</v>
      </c>
    </row>
    <row r="394" s="2" customFormat="1" ht="24.15" customHeight="1">
      <c r="A394" s="40"/>
      <c r="B394" s="41"/>
      <c r="C394" s="214" t="s">
        <v>836</v>
      </c>
      <c r="D394" s="214" t="s">
        <v>180</v>
      </c>
      <c r="E394" s="215" t="s">
        <v>2878</v>
      </c>
      <c r="F394" s="216" t="s">
        <v>2879</v>
      </c>
      <c r="G394" s="217" t="s">
        <v>1333</v>
      </c>
      <c r="H394" s="275"/>
      <c r="I394" s="219"/>
      <c r="J394" s="220">
        <f>ROUND(I394*H394,2)</f>
        <v>0</v>
      </c>
      <c r="K394" s="216" t="s">
        <v>184</v>
      </c>
      <c r="L394" s="46"/>
      <c r="M394" s="221" t="s">
        <v>19</v>
      </c>
      <c r="N394" s="222" t="s">
        <v>42</v>
      </c>
      <c r="O394" s="86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5" t="s">
        <v>272</v>
      </c>
      <c r="AT394" s="225" t="s">
        <v>180</v>
      </c>
      <c r="AU394" s="225" t="s">
        <v>81</v>
      </c>
      <c r="AY394" s="19" t="s">
        <v>178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9" t="s">
        <v>79</v>
      </c>
      <c r="BK394" s="226">
        <f>ROUND(I394*H394,2)</f>
        <v>0</v>
      </c>
      <c r="BL394" s="19" t="s">
        <v>272</v>
      </c>
      <c r="BM394" s="225" t="s">
        <v>2880</v>
      </c>
    </row>
    <row r="395" s="2" customFormat="1">
      <c r="A395" s="40"/>
      <c r="B395" s="41"/>
      <c r="C395" s="42"/>
      <c r="D395" s="227" t="s">
        <v>187</v>
      </c>
      <c r="E395" s="42"/>
      <c r="F395" s="228" t="s">
        <v>2881</v>
      </c>
      <c r="G395" s="42"/>
      <c r="H395" s="42"/>
      <c r="I395" s="229"/>
      <c r="J395" s="42"/>
      <c r="K395" s="42"/>
      <c r="L395" s="46"/>
      <c r="M395" s="230"/>
      <c r="N395" s="231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187</v>
      </c>
      <c r="AU395" s="19" t="s">
        <v>81</v>
      </c>
    </row>
    <row r="396" s="12" customFormat="1" ht="22.8" customHeight="1">
      <c r="A396" s="12"/>
      <c r="B396" s="198"/>
      <c r="C396" s="199"/>
      <c r="D396" s="200" t="s">
        <v>70</v>
      </c>
      <c r="E396" s="212" t="s">
        <v>2882</v>
      </c>
      <c r="F396" s="212" t="s">
        <v>2883</v>
      </c>
      <c r="G396" s="199"/>
      <c r="H396" s="199"/>
      <c r="I396" s="202"/>
      <c r="J396" s="213">
        <f>BK396</f>
        <v>0</v>
      </c>
      <c r="K396" s="199"/>
      <c r="L396" s="204"/>
      <c r="M396" s="205"/>
      <c r="N396" s="206"/>
      <c r="O396" s="206"/>
      <c r="P396" s="207">
        <f>SUM(P397:P460)</f>
        <v>0</v>
      </c>
      <c r="Q396" s="206"/>
      <c r="R396" s="207">
        <f>SUM(R397:R460)</f>
        <v>0.33173000000000002</v>
      </c>
      <c r="S396" s="206"/>
      <c r="T396" s="208">
        <f>SUM(T397:T460)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9" t="s">
        <v>81</v>
      </c>
      <c r="AT396" s="210" t="s">
        <v>70</v>
      </c>
      <c r="AU396" s="210" t="s">
        <v>79</v>
      </c>
      <c r="AY396" s="209" t="s">
        <v>178</v>
      </c>
      <c r="BK396" s="211">
        <f>SUM(BK397:BK460)</f>
        <v>0</v>
      </c>
    </row>
    <row r="397" s="2" customFormat="1" ht="21.75" customHeight="1">
      <c r="A397" s="40"/>
      <c r="B397" s="41"/>
      <c r="C397" s="214" t="s">
        <v>841</v>
      </c>
      <c r="D397" s="214" t="s">
        <v>180</v>
      </c>
      <c r="E397" s="215" t="s">
        <v>2884</v>
      </c>
      <c r="F397" s="216" t="s">
        <v>2885</v>
      </c>
      <c r="G397" s="217" t="s">
        <v>2857</v>
      </c>
      <c r="H397" s="218">
        <v>3</v>
      </c>
      <c r="I397" s="219"/>
      <c r="J397" s="220">
        <f>ROUND(I397*H397,2)</f>
        <v>0</v>
      </c>
      <c r="K397" s="216" t="s">
        <v>184</v>
      </c>
      <c r="L397" s="46"/>
      <c r="M397" s="221" t="s">
        <v>19</v>
      </c>
      <c r="N397" s="222" t="s">
        <v>42</v>
      </c>
      <c r="O397" s="86"/>
      <c r="P397" s="223">
        <f>O397*H397</f>
        <v>0</v>
      </c>
      <c r="Q397" s="223">
        <v>0.016969999999999999</v>
      </c>
      <c r="R397" s="223">
        <f>Q397*H397</f>
        <v>0.050909999999999997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272</v>
      </c>
      <c r="AT397" s="225" t="s">
        <v>180</v>
      </c>
      <c r="AU397" s="225" t="s">
        <v>81</v>
      </c>
      <c r="AY397" s="19" t="s">
        <v>178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9" t="s">
        <v>79</v>
      </c>
      <c r="BK397" s="226">
        <f>ROUND(I397*H397,2)</f>
        <v>0</v>
      </c>
      <c r="BL397" s="19" t="s">
        <v>272</v>
      </c>
      <c r="BM397" s="225" t="s">
        <v>2886</v>
      </c>
    </row>
    <row r="398" s="2" customFormat="1">
      <c r="A398" s="40"/>
      <c r="B398" s="41"/>
      <c r="C398" s="42"/>
      <c r="D398" s="227" t="s">
        <v>187</v>
      </c>
      <c r="E398" s="42"/>
      <c r="F398" s="228" t="s">
        <v>2887</v>
      </c>
      <c r="G398" s="42"/>
      <c r="H398" s="42"/>
      <c r="I398" s="229"/>
      <c r="J398" s="42"/>
      <c r="K398" s="42"/>
      <c r="L398" s="46"/>
      <c r="M398" s="230"/>
      <c r="N398" s="231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187</v>
      </c>
      <c r="AU398" s="19" t="s">
        <v>81</v>
      </c>
    </row>
    <row r="399" s="2" customFormat="1" ht="16.5" customHeight="1">
      <c r="A399" s="40"/>
      <c r="B399" s="41"/>
      <c r="C399" s="214" t="s">
        <v>846</v>
      </c>
      <c r="D399" s="214" t="s">
        <v>180</v>
      </c>
      <c r="E399" s="215" t="s">
        <v>2888</v>
      </c>
      <c r="F399" s="216" t="s">
        <v>2889</v>
      </c>
      <c r="G399" s="217" t="s">
        <v>532</v>
      </c>
      <c r="H399" s="218">
        <v>1</v>
      </c>
      <c r="I399" s="219"/>
      <c r="J399" s="220">
        <f>ROUND(I399*H399,2)</f>
        <v>0</v>
      </c>
      <c r="K399" s="216" t="s">
        <v>184</v>
      </c>
      <c r="L399" s="46"/>
      <c r="M399" s="221" t="s">
        <v>19</v>
      </c>
      <c r="N399" s="222" t="s">
        <v>42</v>
      </c>
      <c r="O399" s="86"/>
      <c r="P399" s="223">
        <f>O399*H399</f>
        <v>0</v>
      </c>
      <c r="Q399" s="223">
        <v>0.0011900000000000001</v>
      </c>
      <c r="R399" s="223">
        <f>Q399*H399</f>
        <v>0.0011900000000000001</v>
      </c>
      <c r="S399" s="223">
        <v>0</v>
      </c>
      <c r="T399" s="224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5" t="s">
        <v>272</v>
      </c>
      <c r="AT399" s="225" t="s">
        <v>180</v>
      </c>
      <c r="AU399" s="225" t="s">
        <v>81</v>
      </c>
      <c r="AY399" s="19" t="s">
        <v>178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9" t="s">
        <v>79</v>
      </c>
      <c r="BK399" s="226">
        <f>ROUND(I399*H399,2)</f>
        <v>0</v>
      </c>
      <c r="BL399" s="19" t="s">
        <v>272</v>
      </c>
      <c r="BM399" s="225" t="s">
        <v>2890</v>
      </c>
    </row>
    <row r="400" s="2" customFormat="1">
      <c r="A400" s="40"/>
      <c r="B400" s="41"/>
      <c r="C400" s="42"/>
      <c r="D400" s="227" t="s">
        <v>187</v>
      </c>
      <c r="E400" s="42"/>
      <c r="F400" s="228" t="s">
        <v>2891</v>
      </c>
      <c r="G400" s="42"/>
      <c r="H400" s="42"/>
      <c r="I400" s="229"/>
      <c r="J400" s="42"/>
      <c r="K400" s="42"/>
      <c r="L400" s="46"/>
      <c r="M400" s="230"/>
      <c r="N400" s="231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187</v>
      </c>
      <c r="AU400" s="19" t="s">
        <v>81</v>
      </c>
    </row>
    <row r="401" s="2" customFormat="1" ht="16.5" customHeight="1">
      <c r="A401" s="40"/>
      <c r="B401" s="41"/>
      <c r="C401" s="265" t="s">
        <v>852</v>
      </c>
      <c r="D401" s="265" t="s">
        <v>430</v>
      </c>
      <c r="E401" s="266" t="s">
        <v>2892</v>
      </c>
      <c r="F401" s="267" t="s">
        <v>2893</v>
      </c>
      <c r="G401" s="268" t="s">
        <v>532</v>
      </c>
      <c r="H401" s="269">
        <v>1</v>
      </c>
      <c r="I401" s="270"/>
      <c r="J401" s="271">
        <f>ROUND(I401*H401,2)</f>
        <v>0</v>
      </c>
      <c r="K401" s="267" t="s">
        <v>184</v>
      </c>
      <c r="L401" s="272"/>
      <c r="M401" s="273" t="s">
        <v>19</v>
      </c>
      <c r="N401" s="274" t="s">
        <v>42</v>
      </c>
      <c r="O401" s="86"/>
      <c r="P401" s="223">
        <f>O401*H401</f>
        <v>0</v>
      </c>
      <c r="Q401" s="223">
        <v>0.021899999999999999</v>
      </c>
      <c r="R401" s="223">
        <f>Q401*H401</f>
        <v>0.021899999999999999</v>
      </c>
      <c r="S401" s="223">
        <v>0</v>
      </c>
      <c r="T401" s="22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5" t="s">
        <v>367</v>
      </c>
      <c r="AT401" s="225" t="s">
        <v>430</v>
      </c>
      <c r="AU401" s="225" t="s">
        <v>81</v>
      </c>
      <c r="AY401" s="19" t="s">
        <v>178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9" t="s">
        <v>79</v>
      </c>
      <c r="BK401" s="226">
        <f>ROUND(I401*H401,2)</f>
        <v>0</v>
      </c>
      <c r="BL401" s="19" t="s">
        <v>272</v>
      </c>
      <c r="BM401" s="225" t="s">
        <v>2894</v>
      </c>
    </row>
    <row r="402" s="2" customFormat="1" ht="16.5" customHeight="1">
      <c r="A402" s="40"/>
      <c r="B402" s="41"/>
      <c r="C402" s="214" t="s">
        <v>860</v>
      </c>
      <c r="D402" s="214" t="s">
        <v>180</v>
      </c>
      <c r="E402" s="215" t="s">
        <v>2895</v>
      </c>
      <c r="F402" s="216" t="s">
        <v>2896</v>
      </c>
      <c r="G402" s="217" t="s">
        <v>2857</v>
      </c>
      <c r="H402" s="218">
        <v>1</v>
      </c>
      <c r="I402" s="219"/>
      <c r="J402" s="220">
        <f>ROUND(I402*H402,2)</f>
        <v>0</v>
      </c>
      <c r="K402" s="216" t="s">
        <v>184</v>
      </c>
      <c r="L402" s="46"/>
      <c r="M402" s="221" t="s">
        <v>19</v>
      </c>
      <c r="N402" s="222" t="s">
        <v>42</v>
      </c>
      <c r="O402" s="86"/>
      <c r="P402" s="223">
        <f>O402*H402</f>
        <v>0</v>
      </c>
      <c r="Q402" s="223">
        <v>0.00189</v>
      </c>
      <c r="R402" s="223">
        <f>Q402*H402</f>
        <v>0.00189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272</v>
      </c>
      <c r="AT402" s="225" t="s">
        <v>180</v>
      </c>
      <c r="AU402" s="225" t="s">
        <v>81</v>
      </c>
      <c r="AY402" s="19" t="s">
        <v>178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79</v>
      </c>
      <c r="BK402" s="226">
        <f>ROUND(I402*H402,2)</f>
        <v>0</v>
      </c>
      <c r="BL402" s="19" t="s">
        <v>272</v>
      </c>
      <c r="BM402" s="225" t="s">
        <v>2897</v>
      </c>
    </row>
    <row r="403" s="2" customFormat="1">
      <c r="A403" s="40"/>
      <c r="B403" s="41"/>
      <c r="C403" s="42"/>
      <c r="D403" s="227" t="s">
        <v>187</v>
      </c>
      <c r="E403" s="42"/>
      <c r="F403" s="228" t="s">
        <v>2898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187</v>
      </c>
      <c r="AU403" s="19" t="s">
        <v>81</v>
      </c>
    </row>
    <row r="404" s="2" customFormat="1" ht="16.5" customHeight="1">
      <c r="A404" s="40"/>
      <c r="B404" s="41"/>
      <c r="C404" s="214" t="s">
        <v>868</v>
      </c>
      <c r="D404" s="214" t="s">
        <v>180</v>
      </c>
      <c r="E404" s="215" t="s">
        <v>2899</v>
      </c>
      <c r="F404" s="216" t="s">
        <v>2900</v>
      </c>
      <c r="G404" s="217" t="s">
        <v>2857</v>
      </c>
      <c r="H404" s="218">
        <v>2</v>
      </c>
      <c r="I404" s="219"/>
      <c r="J404" s="220">
        <f>ROUND(I404*H404,2)</f>
        <v>0</v>
      </c>
      <c r="K404" s="216" t="s">
        <v>184</v>
      </c>
      <c r="L404" s="46"/>
      <c r="M404" s="221" t="s">
        <v>19</v>
      </c>
      <c r="N404" s="222" t="s">
        <v>42</v>
      </c>
      <c r="O404" s="86"/>
      <c r="P404" s="223">
        <f>O404*H404</f>
        <v>0</v>
      </c>
      <c r="Q404" s="223">
        <v>0.00012999999999999999</v>
      </c>
      <c r="R404" s="223">
        <f>Q404*H404</f>
        <v>0.00025999999999999998</v>
      </c>
      <c r="S404" s="223">
        <v>0</v>
      </c>
      <c r="T404" s="22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5" t="s">
        <v>272</v>
      </c>
      <c r="AT404" s="225" t="s">
        <v>180</v>
      </c>
      <c r="AU404" s="225" t="s">
        <v>81</v>
      </c>
      <c r="AY404" s="19" t="s">
        <v>178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9" t="s">
        <v>79</v>
      </c>
      <c r="BK404" s="226">
        <f>ROUND(I404*H404,2)</f>
        <v>0</v>
      </c>
      <c r="BL404" s="19" t="s">
        <v>272</v>
      </c>
      <c r="BM404" s="225" t="s">
        <v>2901</v>
      </c>
    </row>
    <row r="405" s="2" customFormat="1">
      <c r="A405" s="40"/>
      <c r="B405" s="41"/>
      <c r="C405" s="42"/>
      <c r="D405" s="227" t="s">
        <v>187</v>
      </c>
      <c r="E405" s="42"/>
      <c r="F405" s="228" t="s">
        <v>2902</v>
      </c>
      <c r="G405" s="42"/>
      <c r="H405" s="42"/>
      <c r="I405" s="229"/>
      <c r="J405" s="42"/>
      <c r="K405" s="42"/>
      <c r="L405" s="46"/>
      <c r="M405" s="230"/>
      <c r="N405" s="231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187</v>
      </c>
      <c r="AU405" s="19" t="s">
        <v>81</v>
      </c>
    </row>
    <row r="406" s="2" customFormat="1" ht="16.5" customHeight="1">
      <c r="A406" s="40"/>
      <c r="B406" s="41"/>
      <c r="C406" s="265" t="s">
        <v>873</v>
      </c>
      <c r="D406" s="265" t="s">
        <v>430</v>
      </c>
      <c r="E406" s="266" t="s">
        <v>2903</v>
      </c>
      <c r="F406" s="267" t="s">
        <v>2904</v>
      </c>
      <c r="G406" s="268" t="s">
        <v>532</v>
      </c>
      <c r="H406" s="269">
        <v>2</v>
      </c>
      <c r="I406" s="270"/>
      <c r="J406" s="271">
        <f>ROUND(I406*H406,2)</f>
        <v>0</v>
      </c>
      <c r="K406" s="267" t="s">
        <v>184</v>
      </c>
      <c r="L406" s="272"/>
      <c r="M406" s="273" t="s">
        <v>19</v>
      </c>
      <c r="N406" s="274" t="s">
        <v>42</v>
      </c>
      <c r="O406" s="86"/>
      <c r="P406" s="223">
        <f>O406*H406</f>
        <v>0</v>
      </c>
      <c r="Q406" s="223">
        <v>0.00052999999999999998</v>
      </c>
      <c r="R406" s="223">
        <f>Q406*H406</f>
        <v>0.00106</v>
      </c>
      <c r="S406" s="223">
        <v>0</v>
      </c>
      <c r="T406" s="224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25" t="s">
        <v>367</v>
      </c>
      <c r="AT406" s="225" t="s">
        <v>430</v>
      </c>
      <c r="AU406" s="225" t="s">
        <v>81</v>
      </c>
      <c r="AY406" s="19" t="s">
        <v>178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9" t="s">
        <v>79</v>
      </c>
      <c r="BK406" s="226">
        <f>ROUND(I406*H406,2)</f>
        <v>0</v>
      </c>
      <c r="BL406" s="19" t="s">
        <v>272</v>
      </c>
      <c r="BM406" s="225" t="s">
        <v>2905</v>
      </c>
    </row>
    <row r="407" s="2" customFormat="1" ht="16.5" customHeight="1">
      <c r="A407" s="40"/>
      <c r="B407" s="41"/>
      <c r="C407" s="214" t="s">
        <v>880</v>
      </c>
      <c r="D407" s="214" t="s">
        <v>180</v>
      </c>
      <c r="E407" s="215" t="s">
        <v>2906</v>
      </c>
      <c r="F407" s="216" t="s">
        <v>2907</v>
      </c>
      <c r="G407" s="217" t="s">
        <v>2857</v>
      </c>
      <c r="H407" s="218">
        <v>4</v>
      </c>
      <c r="I407" s="219"/>
      <c r="J407" s="220">
        <f>ROUND(I407*H407,2)</f>
        <v>0</v>
      </c>
      <c r="K407" s="216" t="s">
        <v>184</v>
      </c>
      <c r="L407" s="46"/>
      <c r="M407" s="221" t="s">
        <v>19</v>
      </c>
      <c r="N407" s="222" t="s">
        <v>42</v>
      </c>
      <c r="O407" s="86"/>
      <c r="P407" s="223">
        <f>O407*H407</f>
        <v>0</v>
      </c>
      <c r="Q407" s="223">
        <v>9.0000000000000006E-05</v>
      </c>
      <c r="R407" s="223">
        <f>Q407*H407</f>
        <v>0.00036000000000000002</v>
      </c>
      <c r="S407" s="223">
        <v>0</v>
      </c>
      <c r="T407" s="224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5" t="s">
        <v>272</v>
      </c>
      <c r="AT407" s="225" t="s">
        <v>180</v>
      </c>
      <c r="AU407" s="225" t="s">
        <v>81</v>
      </c>
      <c r="AY407" s="19" t="s">
        <v>178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9" t="s">
        <v>79</v>
      </c>
      <c r="BK407" s="226">
        <f>ROUND(I407*H407,2)</f>
        <v>0</v>
      </c>
      <c r="BL407" s="19" t="s">
        <v>272</v>
      </c>
      <c r="BM407" s="225" t="s">
        <v>2908</v>
      </c>
    </row>
    <row r="408" s="2" customFormat="1">
      <c r="A408" s="40"/>
      <c r="B408" s="41"/>
      <c r="C408" s="42"/>
      <c r="D408" s="227" t="s">
        <v>187</v>
      </c>
      <c r="E408" s="42"/>
      <c r="F408" s="228" t="s">
        <v>2909</v>
      </c>
      <c r="G408" s="42"/>
      <c r="H408" s="42"/>
      <c r="I408" s="229"/>
      <c r="J408" s="42"/>
      <c r="K408" s="42"/>
      <c r="L408" s="46"/>
      <c r="M408" s="230"/>
      <c r="N408" s="231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187</v>
      </c>
      <c r="AU408" s="19" t="s">
        <v>81</v>
      </c>
    </row>
    <row r="409" s="2" customFormat="1" ht="16.5" customHeight="1">
      <c r="A409" s="40"/>
      <c r="B409" s="41"/>
      <c r="C409" s="265" t="s">
        <v>885</v>
      </c>
      <c r="D409" s="265" t="s">
        <v>430</v>
      </c>
      <c r="E409" s="266" t="s">
        <v>2910</v>
      </c>
      <c r="F409" s="267" t="s">
        <v>2911</v>
      </c>
      <c r="G409" s="268" t="s">
        <v>532</v>
      </c>
      <c r="H409" s="269">
        <v>4</v>
      </c>
      <c r="I409" s="270"/>
      <c r="J409" s="271">
        <f>ROUND(I409*H409,2)</f>
        <v>0</v>
      </c>
      <c r="K409" s="267" t="s">
        <v>184</v>
      </c>
      <c r="L409" s="272"/>
      <c r="M409" s="273" t="s">
        <v>19</v>
      </c>
      <c r="N409" s="274" t="s">
        <v>42</v>
      </c>
      <c r="O409" s="86"/>
      <c r="P409" s="223">
        <f>O409*H409</f>
        <v>0</v>
      </c>
      <c r="Q409" s="223">
        <v>0.00014999999999999999</v>
      </c>
      <c r="R409" s="223">
        <f>Q409*H409</f>
        <v>0.00059999999999999995</v>
      </c>
      <c r="S409" s="223">
        <v>0</v>
      </c>
      <c r="T409" s="22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367</v>
      </c>
      <c r="AT409" s="225" t="s">
        <v>430</v>
      </c>
      <c r="AU409" s="225" t="s">
        <v>81</v>
      </c>
      <c r="AY409" s="19" t="s">
        <v>178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9" t="s">
        <v>79</v>
      </c>
      <c r="BK409" s="226">
        <f>ROUND(I409*H409,2)</f>
        <v>0</v>
      </c>
      <c r="BL409" s="19" t="s">
        <v>272</v>
      </c>
      <c r="BM409" s="225" t="s">
        <v>2912</v>
      </c>
    </row>
    <row r="410" s="2" customFormat="1" ht="16.5" customHeight="1">
      <c r="A410" s="40"/>
      <c r="B410" s="41"/>
      <c r="C410" s="214" t="s">
        <v>890</v>
      </c>
      <c r="D410" s="214" t="s">
        <v>180</v>
      </c>
      <c r="E410" s="215" t="s">
        <v>2913</v>
      </c>
      <c r="F410" s="216" t="s">
        <v>2914</v>
      </c>
      <c r="G410" s="217" t="s">
        <v>2857</v>
      </c>
      <c r="H410" s="218">
        <v>1</v>
      </c>
      <c r="I410" s="219"/>
      <c r="J410" s="220">
        <f>ROUND(I410*H410,2)</f>
        <v>0</v>
      </c>
      <c r="K410" s="216" t="s">
        <v>184</v>
      </c>
      <c r="L410" s="46"/>
      <c r="M410" s="221" t="s">
        <v>19</v>
      </c>
      <c r="N410" s="222" t="s">
        <v>42</v>
      </c>
      <c r="O410" s="86"/>
      <c r="P410" s="223">
        <f>O410*H410</f>
        <v>0</v>
      </c>
      <c r="Q410" s="223">
        <v>0.00044000000000000002</v>
      </c>
      <c r="R410" s="223">
        <f>Q410*H410</f>
        <v>0.00044000000000000002</v>
      </c>
      <c r="S410" s="223">
        <v>0</v>
      </c>
      <c r="T410" s="224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5" t="s">
        <v>272</v>
      </c>
      <c r="AT410" s="225" t="s">
        <v>180</v>
      </c>
      <c r="AU410" s="225" t="s">
        <v>81</v>
      </c>
      <c r="AY410" s="19" t="s">
        <v>178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9" t="s">
        <v>79</v>
      </c>
      <c r="BK410" s="226">
        <f>ROUND(I410*H410,2)</f>
        <v>0</v>
      </c>
      <c r="BL410" s="19" t="s">
        <v>272</v>
      </c>
      <c r="BM410" s="225" t="s">
        <v>2915</v>
      </c>
    </row>
    <row r="411" s="2" customFormat="1">
      <c r="A411" s="40"/>
      <c r="B411" s="41"/>
      <c r="C411" s="42"/>
      <c r="D411" s="227" t="s">
        <v>187</v>
      </c>
      <c r="E411" s="42"/>
      <c r="F411" s="228" t="s">
        <v>2916</v>
      </c>
      <c r="G411" s="42"/>
      <c r="H411" s="42"/>
      <c r="I411" s="229"/>
      <c r="J411" s="42"/>
      <c r="K411" s="42"/>
      <c r="L411" s="46"/>
      <c r="M411" s="230"/>
      <c r="N411" s="231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187</v>
      </c>
      <c r="AU411" s="19" t="s">
        <v>81</v>
      </c>
    </row>
    <row r="412" s="2" customFormat="1" ht="16.5" customHeight="1">
      <c r="A412" s="40"/>
      <c r="B412" s="41"/>
      <c r="C412" s="265" t="s">
        <v>895</v>
      </c>
      <c r="D412" s="265" t="s">
        <v>430</v>
      </c>
      <c r="E412" s="266" t="s">
        <v>2917</v>
      </c>
      <c r="F412" s="267" t="s">
        <v>2918</v>
      </c>
      <c r="G412" s="268" t="s">
        <v>532</v>
      </c>
      <c r="H412" s="269">
        <v>1</v>
      </c>
      <c r="I412" s="270"/>
      <c r="J412" s="271">
        <f>ROUND(I412*H412,2)</f>
        <v>0</v>
      </c>
      <c r="K412" s="267" t="s">
        <v>184</v>
      </c>
      <c r="L412" s="272"/>
      <c r="M412" s="273" t="s">
        <v>19</v>
      </c>
      <c r="N412" s="274" t="s">
        <v>42</v>
      </c>
      <c r="O412" s="86"/>
      <c r="P412" s="223">
        <f>O412*H412</f>
        <v>0</v>
      </c>
      <c r="Q412" s="223">
        <v>0.0018</v>
      </c>
      <c r="R412" s="223">
        <f>Q412*H412</f>
        <v>0.0018</v>
      </c>
      <c r="S412" s="223">
        <v>0</v>
      </c>
      <c r="T412" s="224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5" t="s">
        <v>367</v>
      </c>
      <c r="AT412" s="225" t="s">
        <v>430</v>
      </c>
      <c r="AU412" s="225" t="s">
        <v>81</v>
      </c>
      <c r="AY412" s="19" t="s">
        <v>178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9" t="s">
        <v>79</v>
      </c>
      <c r="BK412" s="226">
        <f>ROUND(I412*H412,2)</f>
        <v>0</v>
      </c>
      <c r="BL412" s="19" t="s">
        <v>272</v>
      </c>
      <c r="BM412" s="225" t="s">
        <v>2919</v>
      </c>
    </row>
    <row r="413" s="2" customFormat="1" ht="16.5" customHeight="1">
      <c r="A413" s="40"/>
      <c r="B413" s="41"/>
      <c r="C413" s="214" t="s">
        <v>908</v>
      </c>
      <c r="D413" s="214" t="s">
        <v>180</v>
      </c>
      <c r="E413" s="215" t="s">
        <v>2920</v>
      </c>
      <c r="F413" s="216" t="s">
        <v>2921</v>
      </c>
      <c r="G413" s="217" t="s">
        <v>532</v>
      </c>
      <c r="H413" s="218">
        <v>5</v>
      </c>
      <c r="I413" s="219"/>
      <c r="J413" s="220">
        <f>ROUND(I413*H413,2)</f>
        <v>0</v>
      </c>
      <c r="K413" s="216" t="s">
        <v>184</v>
      </c>
      <c r="L413" s="46"/>
      <c r="M413" s="221" t="s">
        <v>19</v>
      </c>
      <c r="N413" s="222" t="s">
        <v>42</v>
      </c>
      <c r="O413" s="86"/>
      <c r="P413" s="223">
        <f>O413*H413</f>
        <v>0</v>
      </c>
      <c r="Q413" s="223">
        <v>0.00024000000000000001</v>
      </c>
      <c r="R413" s="223">
        <f>Q413*H413</f>
        <v>0.0012000000000000001</v>
      </c>
      <c r="S413" s="223">
        <v>0</v>
      </c>
      <c r="T413" s="224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5" t="s">
        <v>272</v>
      </c>
      <c r="AT413" s="225" t="s">
        <v>180</v>
      </c>
      <c r="AU413" s="225" t="s">
        <v>81</v>
      </c>
      <c r="AY413" s="19" t="s">
        <v>178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9" t="s">
        <v>79</v>
      </c>
      <c r="BK413" s="226">
        <f>ROUND(I413*H413,2)</f>
        <v>0</v>
      </c>
      <c r="BL413" s="19" t="s">
        <v>272</v>
      </c>
      <c r="BM413" s="225" t="s">
        <v>2922</v>
      </c>
    </row>
    <row r="414" s="2" customFormat="1">
      <c r="A414" s="40"/>
      <c r="B414" s="41"/>
      <c r="C414" s="42"/>
      <c r="D414" s="227" t="s">
        <v>187</v>
      </c>
      <c r="E414" s="42"/>
      <c r="F414" s="228" t="s">
        <v>2923</v>
      </c>
      <c r="G414" s="42"/>
      <c r="H414" s="42"/>
      <c r="I414" s="229"/>
      <c r="J414" s="42"/>
      <c r="K414" s="42"/>
      <c r="L414" s="46"/>
      <c r="M414" s="230"/>
      <c r="N414" s="231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187</v>
      </c>
      <c r="AU414" s="19" t="s">
        <v>81</v>
      </c>
    </row>
    <row r="415" s="2" customFormat="1" ht="21.75" customHeight="1">
      <c r="A415" s="40"/>
      <c r="B415" s="41"/>
      <c r="C415" s="214" t="s">
        <v>915</v>
      </c>
      <c r="D415" s="214" t="s">
        <v>180</v>
      </c>
      <c r="E415" s="215" t="s">
        <v>2924</v>
      </c>
      <c r="F415" s="216" t="s">
        <v>2925</v>
      </c>
      <c r="G415" s="217" t="s">
        <v>532</v>
      </c>
      <c r="H415" s="218">
        <v>1</v>
      </c>
      <c r="I415" s="219"/>
      <c r="J415" s="220">
        <f>ROUND(I415*H415,2)</f>
        <v>0</v>
      </c>
      <c r="K415" s="216" t="s">
        <v>184</v>
      </c>
      <c r="L415" s="46"/>
      <c r="M415" s="221" t="s">
        <v>19</v>
      </c>
      <c r="N415" s="222" t="s">
        <v>42</v>
      </c>
      <c r="O415" s="86"/>
      <c r="P415" s="223">
        <f>O415*H415</f>
        <v>0</v>
      </c>
      <c r="Q415" s="223">
        <v>0.00038000000000000002</v>
      </c>
      <c r="R415" s="223">
        <f>Q415*H415</f>
        <v>0.00038000000000000002</v>
      </c>
      <c r="S415" s="223">
        <v>0</v>
      </c>
      <c r="T415" s="224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5" t="s">
        <v>272</v>
      </c>
      <c r="AT415" s="225" t="s">
        <v>180</v>
      </c>
      <c r="AU415" s="225" t="s">
        <v>81</v>
      </c>
      <c r="AY415" s="19" t="s">
        <v>178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9" t="s">
        <v>79</v>
      </c>
      <c r="BK415" s="226">
        <f>ROUND(I415*H415,2)</f>
        <v>0</v>
      </c>
      <c r="BL415" s="19" t="s">
        <v>272</v>
      </c>
      <c r="BM415" s="225" t="s">
        <v>2926</v>
      </c>
    </row>
    <row r="416" s="2" customFormat="1">
      <c r="A416" s="40"/>
      <c r="B416" s="41"/>
      <c r="C416" s="42"/>
      <c r="D416" s="227" t="s">
        <v>187</v>
      </c>
      <c r="E416" s="42"/>
      <c r="F416" s="228" t="s">
        <v>2927</v>
      </c>
      <c r="G416" s="42"/>
      <c r="H416" s="42"/>
      <c r="I416" s="229"/>
      <c r="J416" s="42"/>
      <c r="K416" s="42"/>
      <c r="L416" s="46"/>
      <c r="M416" s="230"/>
      <c r="N416" s="23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187</v>
      </c>
      <c r="AU416" s="19" t="s">
        <v>81</v>
      </c>
    </row>
    <row r="417" s="2" customFormat="1" ht="16.5" customHeight="1">
      <c r="A417" s="40"/>
      <c r="B417" s="41"/>
      <c r="C417" s="214" t="s">
        <v>921</v>
      </c>
      <c r="D417" s="214" t="s">
        <v>180</v>
      </c>
      <c r="E417" s="215" t="s">
        <v>2928</v>
      </c>
      <c r="F417" s="216" t="s">
        <v>2929</v>
      </c>
      <c r="G417" s="217" t="s">
        <v>532</v>
      </c>
      <c r="H417" s="218">
        <v>4</v>
      </c>
      <c r="I417" s="219"/>
      <c r="J417" s="220">
        <f>ROUND(I417*H417,2)</f>
        <v>0</v>
      </c>
      <c r="K417" s="216" t="s">
        <v>184</v>
      </c>
      <c r="L417" s="46"/>
      <c r="M417" s="221" t="s">
        <v>19</v>
      </c>
      <c r="N417" s="222" t="s">
        <v>42</v>
      </c>
      <c r="O417" s="86"/>
      <c r="P417" s="223">
        <f>O417*H417</f>
        <v>0</v>
      </c>
      <c r="Q417" s="223">
        <v>0.00027999999999999998</v>
      </c>
      <c r="R417" s="223">
        <f>Q417*H417</f>
        <v>0.0011199999999999999</v>
      </c>
      <c r="S417" s="223">
        <v>0</v>
      </c>
      <c r="T417" s="224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5" t="s">
        <v>272</v>
      </c>
      <c r="AT417" s="225" t="s">
        <v>180</v>
      </c>
      <c r="AU417" s="225" t="s">
        <v>81</v>
      </c>
      <c r="AY417" s="19" t="s">
        <v>178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9" t="s">
        <v>79</v>
      </c>
      <c r="BK417" s="226">
        <f>ROUND(I417*H417,2)</f>
        <v>0</v>
      </c>
      <c r="BL417" s="19" t="s">
        <v>272</v>
      </c>
      <c r="BM417" s="225" t="s">
        <v>2930</v>
      </c>
    </row>
    <row r="418" s="2" customFormat="1">
      <c r="A418" s="40"/>
      <c r="B418" s="41"/>
      <c r="C418" s="42"/>
      <c r="D418" s="227" t="s">
        <v>187</v>
      </c>
      <c r="E418" s="42"/>
      <c r="F418" s="228" t="s">
        <v>2931</v>
      </c>
      <c r="G418" s="42"/>
      <c r="H418" s="42"/>
      <c r="I418" s="229"/>
      <c r="J418" s="42"/>
      <c r="K418" s="42"/>
      <c r="L418" s="46"/>
      <c r="M418" s="230"/>
      <c r="N418" s="231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187</v>
      </c>
      <c r="AU418" s="19" t="s">
        <v>81</v>
      </c>
    </row>
    <row r="419" s="2" customFormat="1" ht="16.5" customHeight="1">
      <c r="A419" s="40"/>
      <c r="B419" s="41"/>
      <c r="C419" s="214" t="s">
        <v>926</v>
      </c>
      <c r="D419" s="214" t="s">
        <v>180</v>
      </c>
      <c r="E419" s="215" t="s">
        <v>2932</v>
      </c>
      <c r="F419" s="216" t="s">
        <v>2933</v>
      </c>
      <c r="G419" s="217" t="s">
        <v>532</v>
      </c>
      <c r="H419" s="218">
        <v>1</v>
      </c>
      <c r="I419" s="219"/>
      <c r="J419" s="220">
        <f>ROUND(I419*H419,2)</f>
        <v>0</v>
      </c>
      <c r="K419" s="216" t="s">
        <v>184</v>
      </c>
      <c r="L419" s="46"/>
      <c r="M419" s="221" t="s">
        <v>19</v>
      </c>
      <c r="N419" s="222" t="s">
        <v>42</v>
      </c>
      <c r="O419" s="86"/>
      <c r="P419" s="223">
        <f>O419*H419</f>
        <v>0</v>
      </c>
      <c r="Q419" s="223">
        <v>0.00036999999999999999</v>
      </c>
      <c r="R419" s="223">
        <f>Q419*H419</f>
        <v>0.00036999999999999999</v>
      </c>
      <c r="S419" s="223">
        <v>0</v>
      </c>
      <c r="T419" s="224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25" t="s">
        <v>272</v>
      </c>
      <c r="AT419" s="225" t="s">
        <v>180</v>
      </c>
      <c r="AU419" s="225" t="s">
        <v>81</v>
      </c>
      <c r="AY419" s="19" t="s">
        <v>178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9" t="s">
        <v>79</v>
      </c>
      <c r="BK419" s="226">
        <f>ROUND(I419*H419,2)</f>
        <v>0</v>
      </c>
      <c r="BL419" s="19" t="s">
        <v>272</v>
      </c>
      <c r="BM419" s="225" t="s">
        <v>2934</v>
      </c>
    </row>
    <row r="420" s="2" customFormat="1">
      <c r="A420" s="40"/>
      <c r="B420" s="41"/>
      <c r="C420" s="42"/>
      <c r="D420" s="227" t="s">
        <v>187</v>
      </c>
      <c r="E420" s="42"/>
      <c r="F420" s="228" t="s">
        <v>2935</v>
      </c>
      <c r="G420" s="42"/>
      <c r="H420" s="42"/>
      <c r="I420" s="229"/>
      <c r="J420" s="42"/>
      <c r="K420" s="42"/>
      <c r="L420" s="46"/>
      <c r="M420" s="230"/>
      <c r="N420" s="231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187</v>
      </c>
      <c r="AU420" s="19" t="s">
        <v>81</v>
      </c>
    </row>
    <row r="421" s="2" customFormat="1" ht="16.5" customHeight="1">
      <c r="A421" s="40"/>
      <c r="B421" s="41"/>
      <c r="C421" s="214" t="s">
        <v>936</v>
      </c>
      <c r="D421" s="214" t="s">
        <v>180</v>
      </c>
      <c r="E421" s="215" t="s">
        <v>2936</v>
      </c>
      <c r="F421" s="216" t="s">
        <v>2937</v>
      </c>
      <c r="G421" s="217" t="s">
        <v>532</v>
      </c>
      <c r="H421" s="218">
        <v>4</v>
      </c>
      <c r="I421" s="219"/>
      <c r="J421" s="220">
        <f>ROUND(I421*H421,2)</f>
        <v>0</v>
      </c>
      <c r="K421" s="216" t="s">
        <v>184</v>
      </c>
      <c r="L421" s="46"/>
      <c r="M421" s="221" t="s">
        <v>19</v>
      </c>
      <c r="N421" s="222" t="s">
        <v>42</v>
      </c>
      <c r="O421" s="86"/>
      <c r="P421" s="223">
        <f>O421*H421</f>
        <v>0</v>
      </c>
      <c r="Q421" s="223">
        <v>0.0012800000000000001</v>
      </c>
      <c r="R421" s="223">
        <f>Q421*H421</f>
        <v>0.0051200000000000004</v>
      </c>
      <c r="S421" s="223">
        <v>0</v>
      </c>
      <c r="T421" s="22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272</v>
      </c>
      <c r="AT421" s="225" t="s">
        <v>180</v>
      </c>
      <c r="AU421" s="225" t="s">
        <v>81</v>
      </c>
      <c r="AY421" s="19" t="s">
        <v>178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79</v>
      </c>
      <c r="BK421" s="226">
        <f>ROUND(I421*H421,2)</f>
        <v>0</v>
      </c>
      <c r="BL421" s="19" t="s">
        <v>272</v>
      </c>
      <c r="BM421" s="225" t="s">
        <v>2938</v>
      </c>
    </row>
    <row r="422" s="2" customFormat="1">
      <c r="A422" s="40"/>
      <c r="B422" s="41"/>
      <c r="C422" s="42"/>
      <c r="D422" s="227" t="s">
        <v>187</v>
      </c>
      <c r="E422" s="42"/>
      <c r="F422" s="228" t="s">
        <v>2939</v>
      </c>
      <c r="G422" s="42"/>
      <c r="H422" s="42"/>
      <c r="I422" s="229"/>
      <c r="J422" s="42"/>
      <c r="K422" s="42"/>
      <c r="L422" s="46"/>
      <c r="M422" s="230"/>
      <c r="N422" s="231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187</v>
      </c>
      <c r="AU422" s="19" t="s">
        <v>81</v>
      </c>
    </row>
    <row r="423" s="2" customFormat="1" ht="24.15" customHeight="1">
      <c r="A423" s="40"/>
      <c r="B423" s="41"/>
      <c r="C423" s="214" t="s">
        <v>941</v>
      </c>
      <c r="D423" s="214" t="s">
        <v>180</v>
      </c>
      <c r="E423" s="215" t="s">
        <v>2940</v>
      </c>
      <c r="F423" s="216" t="s">
        <v>2941</v>
      </c>
      <c r="G423" s="217" t="s">
        <v>2857</v>
      </c>
      <c r="H423" s="218">
        <v>4</v>
      </c>
      <c r="I423" s="219"/>
      <c r="J423" s="220">
        <f>ROUND(I423*H423,2)</f>
        <v>0</v>
      </c>
      <c r="K423" s="216" t="s">
        <v>184</v>
      </c>
      <c r="L423" s="46"/>
      <c r="M423" s="221" t="s">
        <v>19</v>
      </c>
      <c r="N423" s="222" t="s">
        <v>42</v>
      </c>
      <c r="O423" s="86"/>
      <c r="P423" s="223">
        <f>O423*H423</f>
        <v>0</v>
      </c>
      <c r="Q423" s="223">
        <v>0.020729999999999998</v>
      </c>
      <c r="R423" s="223">
        <f>Q423*H423</f>
        <v>0.082919999999999994</v>
      </c>
      <c r="S423" s="223">
        <v>0</v>
      </c>
      <c r="T423" s="224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5" t="s">
        <v>272</v>
      </c>
      <c r="AT423" s="225" t="s">
        <v>180</v>
      </c>
      <c r="AU423" s="225" t="s">
        <v>81</v>
      </c>
      <c r="AY423" s="19" t="s">
        <v>178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9" t="s">
        <v>79</v>
      </c>
      <c r="BK423" s="226">
        <f>ROUND(I423*H423,2)</f>
        <v>0</v>
      </c>
      <c r="BL423" s="19" t="s">
        <v>272</v>
      </c>
      <c r="BM423" s="225" t="s">
        <v>2942</v>
      </c>
    </row>
    <row r="424" s="2" customFormat="1">
      <c r="A424" s="40"/>
      <c r="B424" s="41"/>
      <c r="C424" s="42"/>
      <c r="D424" s="227" t="s">
        <v>187</v>
      </c>
      <c r="E424" s="42"/>
      <c r="F424" s="228" t="s">
        <v>2943</v>
      </c>
      <c r="G424" s="42"/>
      <c r="H424" s="42"/>
      <c r="I424" s="229"/>
      <c r="J424" s="42"/>
      <c r="K424" s="42"/>
      <c r="L424" s="46"/>
      <c r="M424" s="230"/>
      <c r="N424" s="231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187</v>
      </c>
      <c r="AU424" s="19" t="s">
        <v>81</v>
      </c>
    </row>
    <row r="425" s="2" customFormat="1" ht="16.5" customHeight="1">
      <c r="A425" s="40"/>
      <c r="B425" s="41"/>
      <c r="C425" s="214" t="s">
        <v>947</v>
      </c>
      <c r="D425" s="214" t="s">
        <v>180</v>
      </c>
      <c r="E425" s="215" t="s">
        <v>2944</v>
      </c>
      <c r="F425" s="216" t="s">
        <v>2945</v>
      </c>
      <c r="G425" s="217" t="s">
        <v>2857</v>
      </c>
      <c r="H425" s="218">
        <v>1</v>
      </c>
      <c r="I425" s="219"/>
      <c r="J425" s="220">
        <f>ROUND(I425*H425,2)</f>
        <v>0</v>
      </c>
      <c r="K425" s="216" t="s">
        <v>184</v>
      </c>
      <c r="L425" s="46"/>
      <c r="M425" s="221" t="s">
        <v>19</v>
      </c>
      <c r="N425" s="222" t="s">
        <v>42</v>
      </c>
      <c r="O425" s="86"/>
      <c r="P425" s="223">
        <f>O425*H425</f>
        <v>0</v>
      </c>
      <c r="Q425" s="223">
        <v>0.0032599999999999999</v>
      </c>
      <c r="R425" s="223">
        <f>Q425*H425</f>
        <v>0.0032599999999999999</v>
      </c>
      <c r="S425" s="223">
        <v>0</v>
      </c>
      <c r="T425" s="22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5" t="s">
        <v>272</v>
      </c>
      <c r="AT425" s="225" t="s">
        <v>180</v>
      </c>
      <c r="AU425" s="225" t="s">
        <v>81</v>
      </c>
      <c r="AY425" s="19" t="s">
        <v>178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9" t="s">
        <v>79</v>
      </c>
      <c r="BK425" s="226">
        <f>ROUND(I425*H425,2)</f>
        <v>0</v>
      </c>
      <c r="BL425" s="19" t="s">
        <v>272</v>
      </c>
      <c r="BM425" s="225" t="s">
        <v>2946</v>
      </c>
    </row>
    <row r="426" s="2" customFormat="1">
      <c r="A426" s="40"/>
      <c r="B426" s="41"/>
      <c r="C426" s="42"/>
      <c r="D426" s="227" t="s">
        <v>187</v>
      </c>
      <c r="E426" s="42"/>
      <c r="F426" s="228" t="s">
        <v>2947</v>
      </c>
      <c r="G426" s="42"/>
      <c r="H426" s="42"/>
      <c r="I426" s="229"/>
      <c r="J426" s="42"/>
      <c r="K426" s="42"/>
      <c r="L426" s="46"/>
      <c r="M426" s="230"/>
      <c r="N426" s="231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187</v>
      </c>
      <c r="AU426" s="19" t="s">
        <v>81</v>
      </c>
    </row>
    <row r="427" s="2" customFormat="1" ht="16.5" customHeight="1">
      <c r="A427" s="40"/>
      <c r="B427" s="41"/>
      <c r="C427" s="265" t="s">
        <v>950</v>
      </c>
      <c r="D427" s="265" t="s">
        <v>430</v>
      </c>
      <c r="E427" s="266" t="s">
        <v>2948</v>
      </c>
      <c r="F427" s="267" t="s">
        <v>2949</v>
      </c>
      <c r="G427" s="268" t="s">
        <v>532</v>
      </c>
      <c r="H427" s="269">
        <v>1</v>
      </c>
      <c r="I427" s="270"/>
      <c r="J427" s="271">
        <f>ROUND(I427*H427,2)</f>
        <v>0</v>
      </c>
      <c r="K427" s="267" t="s">
        <v>184</v>
      </c>
      <c r="L427" s="272"/>
      <c r="M427" s="273" t="s">
        <v>19</v>
      </c>
      <c r="N427" s="274" t="s">
        <v>42</v>
      </c>
      <c r="O427" s="86"/>
      <c r="P427" s="223">
        <f>O427*H427</f>
        <v>0</v>
      </c>
      <c r="Q427" s="223">
        <v>0.017600000000000001</v>
      </c>
      <c r="R427" s="223">
        <f>Q427*H427</f>
        <v>0.017600000000000001</v>
      </c>
      <c r="S427" s="223">
        <v>0</v>
      </c>
      <c r="T427" s="22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5" t="s">
        <v>367</v>
      </c>
      <c r="AT427" s="225" t="s">
        <v>430</v>
      </c>
      <c r="AU427" s="225" t="s">
        <v>81</v>
      </c>
      <c r="AY427" s="19" t="s">
        <v>178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9" t="s">
        <v>79</v>
      </c>
      <c r="BK427" s="226">
        <f>ROUND(I427*H427,2)</f>
        <v>0</v>
      </c>
      <c r="BL427" s="19" t="s">
        <v>272</v>
      </c>
      <c r="BM427" s="225" t="s">
        <v>2950</v>
      </c>
    </row>
    <row r="428" s="2" customFormat="1" ht="16.5" customHeight="1">
      <c r="A428" s="40"/>
      <c r="B428" s="41"/>
      <c r="C428" s="214" t="s">
        <v>956</v>
      </c>
      <c r="D428" s="214" t="s">
        <v>180</v>
      </c>
      <c r="E428" s="215" t="s">
        <v>2951</v>
      </c>
      <c r="F428" s="216" t="s">
        <v>2952</v>
      </c>
      <c r="G428" s="217" t="s">
        <v>2857</v>
      </c>
      <c r="H428" s="218">
        <v>1</v>
      </c>
      <c r="I428" s="219"/>
      <c r="J428" s="220">
        <f>ROUND(I428*H428,2)</f>
        <v>0</v>
      </c>
      <c r="K428" s="216" t="s">
        <v>184</v>
      </c>
      <c r="L428" s="46"/>
      <c r="M428" s="221" t="s">
        <v>19</v>
      </c>
      <c r="N428" s="222" t="s">
        <v>42</v>
      </c>
      <c r="O428" s="86"/>
      <c r="P428" s="223">
        <f>O428*H428</f>
        <v>0</v>
      </c>
      <c r="Q428" s="223">
        <v>0.00017000000000000001</v>
      </c>
      <c r="R428" s="223">
        <f>Q428*H428</f>
        <v>0.00017000000000000001</v>
      </c>
      <c r="S428" s="223">
        <v>0</v>
      </c>
      <c r="T428" s="224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5" t="s">
        <v>272</v>
      </c>
      <c r="AT428" s="225" t="s">
        <v>180</v>
      </c>
      <c r="AU428" s="225" t="s">
        <v>81</v>
      </c>
      <c r="AY428" s="19" t="s">
        <v>178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9" t="s">
        <v>79</v>
      </c>
      <c r="BK428" s="226">
        <f>ROUND(I428*H428,2)</f>
        <v>0</v>
      </c>
      <c r="BL428" s="19" t="s">
        <v>272</v>
      </c>
      <c r="BM428" s="225" t="s">
        <v>2953</v>
      </c>
    </row>
    <row r="429" s="2" customFormat="1">
      <c r="A429" s="40"/>
      <c r="B429" s="41"/>
      <c r="C429" s="42"/>
      <c r="D429" s="227" t="s">
        <v>187</v>
      </c>
      <c r="E429" s="42"/>
      <c r="F429" s="228" t="s">
        <v>2954</v>
      </c>
      <c r="G429" s="42"/>
      <c r="H429" s="42"/>
      <c r="I429" s="229"/>
      <c r="J429" s="42"/>
      <c r="K429" s="42"/>
      <c r="L429" s="46"/>
      <c r="M429" s="230"/>
      <c r="N429" s="231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187</v>
      </c>
      <c r="AU429" s="19" t="s">
        <v>81</v>
      </c>
    </row>
    <row r="430" s="2" customFormat="1" ht="21.75" customHeight="1">
      <c r="A430" s="40"/>
      <c r="B430" s="41"/>
      <c r="C430" s="265" t="s">
        <v>961</v>
      </c>
      <c r="D430" s="265" t="s">
        <v>430</v>
      </c>
      <c r="E430" s="266" t="s">
        <v>2955</v>
      </c>
      <c r="F430" s="267" t="s">
        <v>2956</v>
      </c>
      <c r="G430" s="268" t="s">
        <v>532</v>
      </c>
      <c r="H430" s="269">
        <v>1</v>
      </c>
      <c r="I430" s="270"/>
      <c r="J430" s="271">
        <f>ROUND(I430*H430,2)</f>
        <v>0</v>
      </c>
      <c r="K430" s="267" t="s">
        <v>19</v>
      </c>
      <c r="L430" s="272"/>
      <c r="M430" s="273" t="s">
        <v>19</v>
      </c>
      <c r="N430" s="274" t="s">
        <v>42</v>
      </c>
      <c r="O430" s="86"/>
      <c r="P430" s="223">
        <f>O430*H430</f>
        <v>0</v>
      </c>
      <c r="Q430" s="223">
        <v>0.068000000000000005</v>
      </c>
      <c r="R430" s="223">
        <f>Q430*H430</f>
        <v>0.068000000000000005</v>
      </c>
      <c r="S430" s="223">
        <v>0</v>
      </c>
      <c r="T430" s="224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5" t="s">
        <v>367</v>
      </c>
      <c r="AT430" s="225" t="s">
        <v>430</v>
      </c>
      <c r="AU430" s="225" t="s">
        <v>81</v>
      </c>
      <c r="AY430" s="19" t="s">
        <v>178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9" t="s">
        <v>79</v>
      </c>
      <c r="BK430" s="226">
        <f>ROUND(I430*H430,2)</f>
        <v>0</v>
      </c>
      <c r="BL430" s="19" t="s">
        <v>272</v>
      </c>
      <c r="BM430" s="225" t="s">
        <v>2957</v>
      </c>
    </row>
    <row r="431" s="2" customFormat="1" ht="16.5" customHeight="1">
      <c r="A431" s="40"/>
      <c r="B431" s="41"/>
      <c r="C431" s="214" t="s">
        <v>967</v>
      </c>
      <c r="D431" s="214" t="s">
        <v>180</v>
      </c>
      <c r="E431" s="215" t="s">
        <v>2958</v>
      </c>
      <c r="F431" s="216" t="s">
        <v>2959</v>
      </c>
      <c r="G431" s="217" t="s">
        <v>2857</v>
      </c>
      <c r="H431" s="218">
        <v>1</v>
      </c>
      <c r="I431" s="219"/>
      <c r="J431" s="220">
        <f>ROUND(I431*H431,2)</f>
        <v>0</v>
      </c>
      <c r="K431" s="216" t="s">
        <v>184</v>
      </c>
      <c r="L431" s="46"/>
      <c r="M431" s="221" t="s">
        <v>19</v>
      </c>
      <c r="N431" s="222" t="s">
        <v>42</v>
      </c>
      <c r="O431" s="86"/>
      <c r="P431" s="223">
        <f>O431*H431</f>
        <v>0</v>
      </c>
      <c r="Q431" s="223">
        <v>0.00017000000000000001</v>
      </c>
      <c r="R431" s="223">
        <f>Q431*H431</f>
        <v>0.00017000000000000001</v>
      </c>
      <c r="S431" s="223">
        <v>0</v>
      </c>
      <c r="T431" s="22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5" t="s">
        <v>272</v>
      </c>
      <c r="AT431" s="225" t="s">
        <v>180</v>
      </c>
      <c r="AU431" s="225" t="s">
        <v>81</v>
      </c>
      <c r="AY431" s="19" t="s">
        <v>178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9" t="s">
        <v>79</v>
      </c>
      <c r="BK431" s="226">
        <f>ROUND(I431*H431,2)</f>
        <v>0</v>
      </c>
      <c r="BL431" s="19" t="s">
        <v>272</v>
      </c>
      <c r="BM431" s="225" t="s">
        <v>2960</v>
      </c>
    </row>
    <row r="432" s="2" customFormat="1">
      <c r="A432" s="40"/>
      <c r="B432" s="41"/>
      <c r="C432" s="42"/>
      <c r="D432" s="227" t="s">
        <v>187</v>
      </c>
      <c r="E432" s="42"/>
      <c r="F432" s="228" t="s">
        <v>2961</v>
      </c>
      <c r="G432" s="42"/>
      <c r="H432" s="42"/>
      <c r="I432" s="229"/>
      <c r="J432" s="42"/>
      <c r="K432" s="42"/>
      <c r="L432" s="46"/>
      <c r="M432" s="230"/>
      <c r="N432" s="231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187</v>
      </c>
      <c r="AU432" s="19" t="s">
        <v>81</v>
      </c>
    </row>
    <row r="433" s="2" customFormat="1" ht="21.75" customHeight="1">
      <c r="A433" s="40"/>
      <c r="B433" s="41"/>
      <c r="C433" s="265" t="s">
        <v>972</v>
      </c>
      <c r="D433" s="265" t="s">
        <v>430</v>
      </c>
      <c r="E433" s="266" t="s">
        <v>2962</v>
      </c>
      <c r="F433" s="267" t="s">
        <v>2963</v>
      </c>
      <c r="G433" s="268" t="s">
        <v>532</v>
      </c>
      <c r="H433" s="269">
        <v>1</v>
      </c>
      <c r="I433" s="270"/>
      <c r="J433" s="271">
        <f>ROUND(I433*H433,2)</f>
        <v>0</v>
      </c>
      <c r="K433" s="267" t="s">
        <v>19</v>
      </c>
      <c r="L433" s="272"/>
      <c r="M433" s="273" t="s">
        <v>19</v>
      </c>
      <c r="N433" s="274" t="s">
        <v>42</v>
      </c>
      <c r="O433" s="86"/>
      <c r="P433" s="223">
        <f>O433*H433</f>
        <v>0</v>
      </c>
      <c r="Q433" s="223">
        <v>0.035999999999999997</v>
      </c>
      <c r="R433" s="223">
        <f>Q433*H433</f>
        <v>0.035999999999999997</v>
      </c>
      <c r="S433" s="223">
        <v>0</v>
      </c>
      <c r="T433" s="224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5" t="s">
        <v>367</v>
      </c>
      <c r="AT433" s="225" t="s">
        <v>430</v>
      </c>
      <c r="AU433" s="225" t="s">
        <v>81</v>
      </c>
      <c r="AY433" s="19" t="s">
        <v>178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9" t="s">
        <v>79</v>
      </c>
      <c r="BK433" s="226">
        <f>ROUND(I433*H433,2)</f>
        <v>0</v>
      </c>
      <c r="BL433" s="19" t="s">
        <v>272</v>
      </c>
      <c r="BM433" s="225" t="s">
        <v>2964</v>
      </c>
    </row>
    <row r="434" s="2" customFormat="1" ht="16.5" customHeight="1">
      <c r="A434" s="40"/>
      <c r="B434" s="41"/>
      <c r="C434" s="214" t="s">
        <v>976</v>
      </c>
      <c r="D434" s="214" t="s">
        <v>180</v>
      </c>
      <c r="E434" s="215" t="s">
        <v>2965</v>
      </c>
      <c r="F434" s="216" t="s">
        <v>2966</v>
      </c>
      <c r="G434" s="217" t="s">
        <v>532</v>
      </c>
      <c r="H434" s="218">
        <v>1</v>
      </c>
      <c r="I434" s="219"/>
      <c r="J434" s="220">
        <f>ROUND(I434*H434,2)</f>
        <v>0</v>
      </c>
      <c r="K434" s="216" t="s">
        <v>184</v>
      </c>
      <c r="L434" s="46"/>
      <c r="M434" s="221" t="s">
        <v>19</v>
      </c>
      <c r="N434" s="222" t="s">
        <v>42</v>
      </c>
      <c r="O434" s="86"/>
      <c r="P434" s="223">
        <f>O434*H434</f>
        <v>0</v>
      </c>
      <c r="Q434" s="223">
        <v>0</v>
      </c>
      <c r="R434" s="223">
        <f>Q434*H434</f>
        <v>0</v>
      </c>
      <c r="S434" s="223">
        <v>0</v>
      </c>
      <c r="T434" s="22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272</v>
      </c>
      <c r="AT434" s="225" t="s">
        <v>180</v>
      </c>
      <c r="AU434" s="225" t="s">
        <v>81</v>
      </c>
      <c r="AY434" s="19" t="s">
        <v>178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79</v>
      </c>
      <c r="BK434" s="226">
        <f>ROUND(I434*H434,2)</f>
        <v>0</v>
      </c>
      <c r="BL434" s="19" t="s">
        <v>272</v>
      </c>
      <c r="BM434" s="225" t="s">
        <v>2967</v>
      </c>
    </row>
    <row r="435" s="2" customFormat="1">
      <c r="A435" s="40"/>
      <c r="B435" s="41"/>
      <c r="C435" s="42"/>
      <c r="D435" s="227" t="s">
        <v>187</v>
      </c>
      <c r="E435" s="42"/>
      <c r="F435" s="228" t="s">
        <v>2968</v>
      </c>
      <c r="G435" s="42"/>
      <c r="H435" s="42"/>
      <c r="I435" s="229"/>
      <c r="J435" s="42"/>
      <c r="K435" s="42"/>
      <c r="L435" s="46"/>
      <c r="M435" s="230"/>
      <c r="N435" s="231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187</v>
      </c>
      <c r="AU435" s="19" t="s">
        <v>81</v>
      </c>
    </row>
    <row r="436" s="2" customFormat="1" ht="16.5" customHeight="1">
      <c r="A436" s="40"/>
      <c r="B436" s="41"/>
      <c r="C436" s="265" t="s">
        <v>985</v>
      </c>
      <c r="D436" s="265" t="s">
        <v>430</v>
      </c>
      <c r="E436" s="266" t="s">
        <v>2969</v>
      </c>
      <c r="F436" s="267" t="s">
        <v>2970</v>
      </c>
      <c r="G436" s="268" t="s">
        <v>532</v>
      </c>
      <c r="H436" s="269">
        <v>1</v>
      </c>
      <c r="I436" s="270"/>
      <c r="J436" s="271">
        <f>ROUND(I436*H436,2)</f>
        <v>0</v>
      </c>
      <c r="K436" s="267" t="s">
        <v>184</v>
      </c>
      <c r="L436" s="272"/>
      <c r="M436" s="273" t="s">
        <v>19</v>
      </c>
      <c r="N436" s="274" t="s">
        <v>42</v>
      </c>
      <c r="O436" s="86"/>
      <c r="P436" s="223">
        <f>O436*H436</f>
        <v>0</v>
      </c>
      <c r="Q436" s="223">
        <v>0.0014</v>
      </c>
      <c r="R436" s="223">
        <f>Q436*H436</f>
        <v>0.0014</v>
      </c>
      <c r="S436" s="223">
        <v>0</v>
      </c>
      <c r="T436" s="224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5" t="s">
        <v>367</v>
      </c>
      <c r="AT436" s="225" t="s">
        <v>430</v>
      </c>
      <c r="AU436" s="225" t="s">
        <v>81</v>
      </c>
      <c r="AY436" s="19" t="s">
        <v>178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9" t="s">
        <v>79</v>
      </c>
      <c r="BK436" s="226">
        <f>ROUND(I436*H436,2)</f>
        <v>0</v>
      </c>
      <c r="BL436" s="19" t="s">
        <v>272</v>
      </c>
      <c r="BM436" s="225" t="s">
        <v>2971</v>
      </c>
    </row>
    <row r="437" s="2" customFormat="1" ht="16.5" customHeight="1">
      <c r="A437" s="40"/>
      <c r="B437" s="41"/>
      <c r="C437" s="214" t="s">
        <v>990</v>
      </c>
      <c r="D437" s="214" t="s">
        <v>180</v>
      </c>
      <c r="E437" s="215" t="s">
        <v>2972</v>
      </c>
      <c r="F437" s="216" t="s">
        <v>2973</v>
      </c>
      <c r="G437" s="217" t="s">
        <v>532</v>
      </c>
      <c r="H437" s="218">
        <v>1</v>
      </c>
      <c r="I437" s="219"/>
      <c r="J437" s="220">
        <f>ROUND(I437*H437,2)</f>
        <v>0</v>
      </c>
      <c r="K437" s="216" t="s">
        <v>184</v>
      </c>
      <c r="L437" s="46"/>
      <c r="M437" s="221" t="s">
        <v>19</v>
      </c>
      <c r="N437" s="222" t="s">
        <v>42</v>
      </c>
      <c r="O437" s="86"/>
      <c r="P437" s="223">
        <f>O437*H437</f>
        <v>0</v>
      </c>
      <c r="Q437" s="223">
        <v>0</v>
      </c>
      <c r="R437" s="223">
        <f>Q437*H437</f>
        <v>0</v>
      </c>
      <c r="S437" s="223">
        <v>0</v>
      </c>
      <c r="T437" s="224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25" t="s">
        <v>272</v>
      </c>
      <c r="AT437" s="225" t="s">
        <v>180</v>
      </c>
      <c r="AU437" s="225" t="s">
        <v>81</v>
      </c>
      <c r="AY437" s="19" t="s">
        <v>178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9" t="s">
        <v>79</v>
      </c>
      <c r="BK437" s="226">
        <f>ROUND(I437*H437,2)</f>
        <v>0</v>
      </c>
      <c r="BL437" s="19" t="s">
        <v>272</v>
      </c>
      <c r="BM437" s="225" t="s">
        <v>2974</v>
      </c>
    </row>
    <row r="438" s="2" customFormat="1">
      <c r="A438" s="40"/>
      <c r="B438" s="41"/>
      <c r="C438" s="42"/>
      <c r="D438" s="227" t="s">
        <v>187</v>
      </c>
      <c r="E438" s="42"/>
      <c r="F438" s="228" t="s">
        <v>2975</v>
      </c>
      <c r="G438" s="42"/>
      <c r="H438" s="42"/>
      <c r="I438" s="229"/>
      <c r="J438" s="42"/>
      <c r="K438" s="42"/>
      <c r="L438" s="46"/>
      <c r="M438" s="230"/>
      <c r="N438" s="231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187</v>
      </c>
      <c r="AU438" s="19" t="s">
        <v>81</v>
      </c>
    </row>
    <row r="439" s="2" customFormat="1" ht="16.5" customHeight="1">
      <c r="A439" s="40"/>
      <c r="B439" s="41"/>
      <c r="C439" s="265" t="s">
        <v>995</v>
      </c>
      <c r="D439" s="265" t="s">
        <v>430</v>
      </c>
      <c r="E439" s="266" t="s">
        <v>2976</v>
      </c>
      <c r="F439" s="267" t="s">
        <v>2977</v>
      </c>
      <c r="G439" s="268" t="s">
        <v>532</v>
      </c>
      <c r="H439" s="269">
        <v>1</v>
      </c>
      <c r="I439" s="270"/>
      <c r="J439" s="271">
        <f>ROUND(I439*H439,2)</f>
        <v>0</v>
      </c>
      <c r="K439" s="267" t="s">
        <v>184</v>
      </c>
      <c r="L439" s="272"/>
      <c r="M439" s="273" t="s">
        <v>19</v>
      </c>
      <c r="N439" s="274" t="s">
        <v>42</v>
      </c>
      <c r="O439" s="86"/>
      <c r="P439" s="223">
        <f>O439*H439</f>
        <v>0</v>
      </c>
      <c r="Q439" s="223">
        <v>0.00084999999999999995</v>
      </c>
      <c r="R439" s="223">
        <f>Q439*H439</f>
        <v>0.00084999999999999995</v>
      </c>
      <c r="S439" s="223">
        <v>0</v>
      </c>
      <c r="T439" s="224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5" t="s">
        <v>367</v>
      </c>
      <c r="AT439" s="225" t="s">
        <v>430</v>
      </c>
      <c r="AU439" s="225" t="s">
        <v>81</v>
      </c>
      <c r="AY439" s="19" t="s">
        <v>178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19" t="s">
        <v>79</v>
      </c>
      <c r="BK439" s="226">
        <f>ROUND(I439*H439,2)</f>
        <v>0</v>
      </c>
      <c r="BL439" s="19" t="s">
        <v>272</v>
      </c>
      <c r="BM439" s="225" t="s">
        <v>2978</v>
      </c>
    </row>
    <row r="440" s="2" customFormat="1" ht="16.5" customHeight="1">
      <c r="A440" s="40"/>
      <c r="B440" s="41"/>
      <c r="C440" s="214" t="s">
        <v>999</v>
      </c>
      <c r="D440" s="214" t="s">
        <v>180</v>
      </c>
      <c r="E440" s="215" t="s">
        <v>2979</v>
      </c>
      <c r="F440" s="216" t="s">
        <v>2980</v>
      </c>
      <c r="G440" s="217" t="s">
        <v>532</v>
      </c>
      <c r="H440" s="218">
        <v>1</v>
      </c>
      <c r="I440" s="219"/>
      <c r="J440" s="220">
        <f>ROUND(I440*H440,2)</f>
        <v>0</v>
      </c>
      <c r="K440" s="216" t="s">
        <v>184</v>
      </c>
      <c r="L440" s="46"/>
      <c r="M440" s="221" t="s">
        <v>19</v>
      </c>
      <c r="N440" s="222" t="s">
        <v>42</v>
      </c>
      <c r="O440" s="86"/>
      <c r="P440" s="223">
        <f>O440*H440</f>
        <v>0</v>
      </c>
      <c r="Q440" s="223">
        <v>0</v>
      </c>
      <c r="R440" s="223">
        <f>Q440*H440</f>
        <v>0</v>
      </c>
      <c r="S440" s="223">
        <v>0</v>
      </c>
      <c r="T440" s="22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272</v>
      </c>
      <c r="AT440" s="225" t="s">
        <v>180</v>
      </c>
      <c r="AU440" s="225" t="s">
        <v>81</v>
      </c>
      <c r="AY440" s="19" t="s">
        <v>178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79</v>
      </c>
      <c r="BK440" s="226">
        <f>ROUND(I440*H440,2)</f>
        <v>0</v>
      </c>
      <c r="BL440" s="19" t="s">
        <v>272</v>
      </c>
      <c r="BM440" s="225" t="s">
        <v>2981</v>
      </c>
    </row>
    <row r="441" s="2" customFormat="1">
      <c r="A441" s="40"/>
      <c r="B441" s="41"/>
      <c r="C441" s="42"/>
      <c r="D441" s="227" t="s">
        <v>187</v>
      </c>
      <c r="E441" s="42"/>
      <c r="F441" s="228" t="s">
        <v>2982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187</v>
      </c>
      <c r="AU441" s="19" t="s">
        <v>81</v>
      </c>
    </row>
    <row r="442" s="2" customFormat="1" ht="16.5" customHeight="1">
      <c r="A442" s="40"/>
      <c r="B442" s="41"/>
      <c r="C442" s="265" t="s">
        <v>1004</v>
      </c>
      <c r="D442" s="265" t="s">
        <v>430</v>
      </c>
      <c r="E442" s="266" t="s">
        <v>2983</v>
      </c>
      <c r="F442" s="267" t="s">
        <v>2984</v>
      </c>
      <c r="G442" s="268" t="s">
        <v>532</v>
      </c>
      <c r="H442" s="269">
        <v>1</v>
      </c>
      <c r="I442" s="270"/>
      <c r="J442" s="271">
        <f>ROUND(I442*H442,2)</f>
        <v>0</v>
      </c>
      <c r="K442" s="267" t="s">
        <v>184</v>
      </c>
      <c r="L442" s="272"/>
      <c r="M442" s="273" t="s">
        <v>19</v>
      </c>
      <c r="N442" s="274" t="s">
        <v>42</v>
      </c>
      <c r="O442" s="86"/>
      <c r="P442" s="223">
        <f>O442*H442</f>
        <v>0</v>
      </c>
      <c r="Q442" s="223">
        <v>0.001</v>
      </c>
      <c r="R442" s="223">
        <f>Q442*H442</f>
        <v>0.001</v>
      </c>
      <c r="S442" s="223">
        <v>0</v>
      </c>
      <c r="T442" s="224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5" t="s">
        <v>367</v>
      </c>
      <c r="AT442" s="225" t="s">
        <v>430</v>
      </c>
      <c r="AU442" s="225" t="s">
        <v>81</v>
      </c>
      <c r="AY442" s="19" t="s">
        <v>178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9" t="s">
        <v>79</v>
      </c>
      <c r="BK442" s="226">
        <f>ROUND(I442*H442,2)</f>
        <v>0</v>
      </c>
      <c r="BL442" s="19" t="s">
        <v>272</v>
      </c>
      <c r="BM442" s="225" t="s">
        <v>2985</v>
      </c>
    </row>
    <row r="443" s="2" customFormat="1" ht="16.5" customHeight="1">
      <c r="A443" s="40"/>
      <c r="B443" s="41"/>
      <c r="C443" s="214" t="s">
        <v>1010</v>
      </c>
      <c r="D443" s="214" t="s">
        <v>180</v>
      </c>
      <c r="E443" s="215" t="s">
        <v>2986</v>
      </c>
      <c r="F443" s="216" t="s">
        <v>2987</v>
      </c>
      <c r="G443" s="217" t="s">
        <v>532</v>
      </c>
      <c r="H443" s="218">
        <v>1</v>
      </c>
      <c r="I443" s="219"/>
      <c r="J443" s="220">
        <f>ROUND(I443*H443,2)</f>
        <v>0</v>
      </c>
      <c r="K443" s="216" t="s">
        <v>184</v>
      </c>
      <c r="L443" s="46"/>
      <c r="M443" s="221" t="s">
        <v>19</v>
      </c>
      <c r="N443" s="222" t="s">
        <v>42</v>
      </c>
      <c r="O443" s="86"/>
      <c r="P443" s="223">
        <f>O443*H443</f>
        <v>0</v>
      </c>
      <c r="Q443" s="223">
        <v>0</v>
      </c>
      <c r="R443" s="223">
        <f>Q443*H443</f>
        <v>0</v>
      </c>
      <c r="S443" s="223">
        <v>0</v>
      </c>
      <c r="T443" s="224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5" t="s">
        <v>272</v>
      </c>
      <c r="AT443" s="225" t="s">
        <v>180</v>
      </c>
      <c r="AU443" s="225" t="s">
        <v>81</v>
      </c>
      <c r="AY443" s="19" t="s">
        <v>178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9" t="s">
        <v>79</v>
      </c>
      <c r="BK443" s="226">
        <f>ROUND(I443*H443,2)</f>
        <v>0</v>
      </c>
      <c r="BL443" s="19" t="s">
        <v>272</v>
      </c>
      <c r="BM443" s="225" t="s">
        <v>2988</v>
      </c>
    </row>
    <row r="444" s="2" customFormat="1">
      <c r="A444" s="40"/>
      <c r="B444" s="41"/>
      <c r="C444" s="42"/>
      <c r="D444" s="227" t="s">
        <v>187</v>
      </c>
      <c r="E444" s="42"/>
      <c r="F444" s="228" t="s">
        <v>2989</v>
      </c>
      <c r="G444" s="42"/>
      <c r="H444" s="42"/>
      <c r="I444" s="229"/>
      <c r="J444" s="42"/>
      <c r="K444" s="42"/>
      <c r="L444" s="46"/>
      <c r="M444" s="230"/>
      <c r="N444" s="231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187</v>
      </c>
      <c r="AU444" s="19" t="s">
        <v>81</v>
      </c>
    </row>
    <row r="445" s="2" customFormat="1" ht="16.5" customHeight="1">
      <c r="A445" s="40"/>
      <c r="B445" s="41"/>
      <c r="C445" s="265" t="s">
        <v>1017</v>
      </c>
      <c r="D445" s="265" t="s">
        <v>430</v>
      </c>
      <c r="E445" s="266" t="s">
        <v>2990</v>
      </c>
      <c r="F445" s="267" t="s">
        <v>2991</v>
      </c>
      <c r="G445" s="268" t="s">
        <v>532</v>
      </c>
      <c r="H445" s="269">
        <v>1</v>
      </c>
      <c r="I445" s="270"/>
      <c r="J445" s="271">
        <f>ROUND(I445*H445,2)</f>
        <v>0</v>
      </c>
      <c r="K445" s="267" t="s">
        <v>184</v>
      </c>
      <c r="L445" s="272"/>
      <c r="M445" s="273" t="s">
        <v>19</v>
      </c>
      <c r="N445" s="274" t="s">
        <v>42</v>
      </c>
      <c r="O445" s="86"/>
      <c r="P445" s="223">
        <f>O445*H445</f>
        <v>0</v>
      </c>
      <c r="Q445" s="223">
        <v>0.001</v>
      </c>
      <c r="R445" s="223">
        <f>Q445*H445</f>
        <v>0.001</v>
      </c>
      <c r="S445" s="223">
        <v>0</v>
      </c>
      <c r="T445" s="224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5" t="s">
        <v>367</v>
      </c>
      <c r="AT445" s="225" t="s">
        <v>430</v>
      </c>
      <c r="AU445" s="225" t="s">
        <v>81</v>
      </c>
      <c r="AY445" s="19" t="s">
        <v>178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9" t="s">
        <v>79</v>
      </c>
      <c r="BK445" s="226">
        <f>ROUND(I445*H445,2)</f>
        <v>0</v>
      </c>
      <c r="BL445" s="19" t="s">
        <v>272</v>
      </c>
      <c r="BM445" s="225" t="s">
        <v>2992</v>
      </c>
    </row>
    <row r="446" s="2" customFormat="1" ht="21.75" customHeight="1">
      <c r="A446" s="40"/>
      <c r="B446" s="41"/>
      <c r="C446" s="214" t="s">
        <v>1024</v>
      </c>
      <c r="D446" s="214" t="s">
        <v>180</v>
      </c>
      <c r="E446" s="215" t="s">
        <v>2993</v>
      </c>
      <c r="F446" s="216" t="s">
        <v>2994</v>
      </c>
      <c r="G446" s="217" t="s">
        <v>2857</v>
      </c>
      <c r="H446" s="218">
        <v>1</v>
      </c>
      <c r="I446" s="219"/>
      <c r="J446" s="220">
        <f>ROUND(I446*H446,2)</f>
        <v>0</v>
      </c>
      <c r="K446" s="216" t="s">
        <v>184</v>
      </c>
      <c r="L446" s="46"/>
      <c r="M446" s="221" t="s">
        <v>19</v>
      </c>
      <c r="N446" s="222" t="s">
        <v>42</v>
      </c>
      <c r="O446" s="86"/>
      <c r="P446" s="223">
        <f>O446*H446</f>
        <v>0</v>
      </c>
      <c r="Q446" s="223">
        <v>0.014749999999999999</v>
      </c>
      <c r="R446" s="223">
        <f>Q446*H446</f>
        <v>0.014749999999999999</v>
      </c>
      <c r="S446" s="223">
        <v>0</v>
      </c>
      <c r="T446" s="224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25" t="s">
        <v>272</v>
      </c>
      <c r="AT446" s="225" t="s">
        <v>180</v>
      </c>
      <c r="AU446" s="225" t="s">
        <v>81</v>
      </c>
      <c r="AY446" s="19" t="s">
        <v>178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9" t="s">
        <v>79</v>
      </c>
      <c r="BK446" s="226">
        <f>ROUND(I446*H446,2)</f>
        <v>0</v>
      </c>
      <c r="BL446" s="19" t="s">
        <v>272</v>
      </c>
      <c r="BM446" s="225" t="s">
        <v>2995</v>
      </c>
    </row>
    <row r="447" s="2" customFormat="1">
      <c r="A447" s="40"/>
      <c r="B447" s="41"/>
      <c r="C447" s="42"/>
      <c r="D447" s="227" t="s">
        <v>187</v>
      </c>
      <c r="E447" s="42"/>
      <c r="F447" s="228" t="s">
        <v>2996</v>
      </c>
      <c r="G447" s="42"/>
      <c r="H447" s="42"/>
      <c r="I447" s="229"/>
      <c r="J447" s="42"/>
      <c r="K447" s="42"/>
      <c r="L447" s="46"/>
      <c r="M447" s="230"/>
      <c r="N447" s="231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187</v>
      </c>
      <c r="AU447" s="19" t="s">
        <v>81</v>
      </c>
    </row>
    <row r="448" s="2" customFormat="1" ht="16.5" customHeight="1">
      <c r="A448" s="40"/>
      <c r="B448" s="41"/>
      <c r="C448" s="214" t="s">
        <v>1030</v>
      </c>
      <c r="D448" s="214" t="s">
        <v>180</v>
      </c>
      <c r="E448" s="215" t="s">
        <v>2997</v>
      </c>
      <c r="F448" s="216" t="s">
        <v>2998</v>
      </c>
      <c r="G448" s="217" t="s">
        <v>532</v>
      </c>
      <c r="H448" s="218">
        <v>1</v>
      </c>
      <c r="I448" s="219"/>
      <c r="J448" s="220">
        <f>ROUND(I448*H448,2)</f>
        <v>0</v>
      </c>
      <c r="K448" s="216" t="s">
        <v>184</v>
      </c>
      <c r="L448" s="46"/>
      <c r="M448" s="221" t="s">
        <v>19</v>
      </c>
      <c r="N448" s="222" t="s">
        <v>42</v>
      </c>
      <c r="O448" s="86"/>
      <c r="P448" s="223">
        <f>O448*H448</f>
        <v>0</v>
      </c>
      <c r="Q448" s="223">
        <v>0.00016000000000000001</v>
      </c>
      <c r="R448" s="223">
        <f>Q448*H448</f>
        <v>0.00016000000000000001</v>
      </c>
      <c r="S448" s="223">
        <v>0</v>
      </c>
      <c r="T448" s="224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272</v>
      </c>
      <c r="AT448" s="225" t="s">
        <v>180</v>
      </c>
      <c r="AU448" s="225" t="s">
        <v>81</v>
      </c>
      <c r="AY448" s="19" t="s">
        <v>178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9" t="s">
        <v>79</v>
      </c>
      <c r="BK448" s="226">
        <f>ROUND(I448*H448,2)</f>
        <v>0</v>
      </c>
      <c r="BL448" s="19" t="s">
        <v>272</v>
      </c>
      <c r="BM448" s="225" t="s">
        <v>2999</v>
      </c>
    </row>
    <row r="449" s="2" customFormat="1">
      <c r="A449" s="40"/>
      <c r="B449" s="41"/>
      <c r="C449" s="42"/>
      <c r="D449" s="227" t="s">
        <v>187</v>
      </c>
      <c r="E449" s="42"/>
      <c r="F449" s="228" t="s">
        <v>3000</v>
      </c>
      <c r="G449" s="42"/>
      <c r="H449" s="42"/>
      <c r="I449" s="229"/>
      <c r="J449" s="42"/>
      <c r="K449" s="42"/>
      <c r="L449" s="46"/>
      <c r="M449" s="230"/>
      <c r="N449" s="231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187</v>
      </c>
      <c r="AU449" s="19" t="s">
        <v>81</v>
      </c>
    </row>
    <row r="450" s="2" customFormat="1" ht="16.5" customHeight="1">
      <c r="A450" s="40"/>
      <c r="B450" s="41"/>
      <c r="C450" s="265" t="s">
        <v>1037</v>
      </c>
      <c r="D450" s="265" t="s">
        <v>430</v>
      </c>
      <c r="E450" s="266" t="s">
        <v>3001</v>
      </c>
      <c r="F450" s="267" t="s">
        <v>3002</v>
      </c>
      <c r="G450" s="268" t="s">
        <v>532</v>
      </c>
      <c r="H450" s="269">
        <v>1</v>
      </c>
      <c r="I450" s="270"/>
      <c r="J450" s="271">
        <f>ROUND(I450*H450,2)</f>
        <v>0</v>
      </c>
      <c r="K450" s="267" t="s">
        <v>184</v>
      </c>
      <c r="L450" s="272"/>
      <c r="M450" s="273" t="s">
        <v>19</v>
      </c>
      <c r="N450" s="274" t="s">
        <v>42</v>
      </c>
      <c r="O450" s="86"/>
      <c r="P450" s="223">
        <f>O450*H450</f>
        <v>0</v>
      </c>
      <c r="Q450" s="223">
        <v>0.002</v>
      </c>
      <c r="R450" s="223">
        <f>Q450*H450</f>
        <v>0.002</v>
      </c>
      <c r="S450" s="223">
        <v>0</v>
      </c>
      <c r="T450" s="224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25" t="s">
        <v>367</v>
      </c>
      <c r="AT450" s="225" t="s">
        <v>430</v>
      </c>
      <c r="AU450" s="225" t="s">
        <v>81</v>
      </c>
      <c r="AY450" s="19" t="s">
        <v>178</v>
      </c>
      <c r="BE450" s="226">
        <f>IF(N450="základní",J450,0)</f>
        <v>0</v>
      </c>
      <c r="BF450" s="226">
        <f>IF(N450="snížená",J450,0)</f>
        <v>0</v>
      </c>
      <c r="BG450" s="226">
        <f>IF(N450="zákl. přenesená",J450,0)</f>
        <v>0</v>
      </c>
      <c r="BH450" s="226">
        <f>IF(N450="sníž. přenesená",J450,0)</f>
        <v>0</v>
      </c>
      <c r="BI450" s="226">
        <f>IF(N450="nulová",J450,0)</f>
        <v>0</v>
      </c>
      <c r="BJ450" s="19" t="s">
        <v>79</v>
      </c>
      <c r="BK450" s="226">
        <f>ROUND(I450*H450,2)</f>
        <v>0</v>
      </c>
      <c r="BL450" s="19" t="s">
        <v>272</v>
      </c>
      <c r="BM450" s="225" t="s">
        <v>3003</v>
      </c>
    </row>
    <row r="451" s="2" customFormat="1" ht="16.5" customHeight="1">
      <c r="A451" s="40"/>
      <c r="B451" s="41"/>
      <c r="C451" s="214" t="s">
        <v>1042</v>
      </c>
      <c r="D451" s="214" t="s">
        <v>180</v>
      </c>
      <c r="E451" s="215" t="s">
        <v>3004</v>
      </c>
      <c r="F451" s="216" t="s">
        <v>3005</v>
      </c>
      <c r="G451" s="217" t="s">
        <v>532</v>
      </c>
      <c r="H451" s="218">
        <v>4</v>
      </c>
      <c r="I451" s="219"/>
      <c r="J451" s="220">
        <f>ROUND(I451*H451,2)</f>
        <v>0</v>
      </c>
      <c r="K451" s="216" t="s">
        <v>184</v>
      </c>
      <c r="L451" s="46"/>
      <c r="M451" s="221" t="s">
        <v>19</v>
      </c>
      <c r="N451" s="222" t="s">
        <v>42</v>
      </c>
      <c r="O451" s="86"/>
      <c r="P451" s="223">
        <f>O451*H451</f>
        <v>0</v>
      </c>
      <c r="Q451" s="223">
        <v>4.0000000000000003E-05</v>
      </c>
      <c r="R451" s="223">
        <f>Q451*H451</f>
        <v>0.00016000000000000001</v>
      </c>
      <c r="S451" s="223">
        <v>0</v>
      </c>
      <c r="T451" s="224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5" t="s">
        <v>272</v>
      </c>
      <c r="AT451" s="225" t="s">
        <v>180</v>
      </c>
      <c r="AU451" s="225" t="s">
        <v>81</v>
      </c>
      <c r="AY451" s="19" t="s">
        <v>178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9" t="s">
        <v>79</v>
      </c>
      <c r="BK451" s="226">
        <f>ROUND(I451*H451,2)</f>
        <v>0</v>
      </c>
      <c r="BL451" s="19" t="s">
        <v>272</v>
      </c>
      <c r="BM451" s="225" t="s">
        <v>3006</v>
      </c>
    </row>
    <row r="452" s="2" customFormat="1">
      <c r="A452" s="40"/>
      <c r="B452" s="41"/>
      <c r="C452" s="42"/>
      <c r="D452" s="227" t="s">
        <v>187</v>
      </c>
      <c r="E452" s="42"/>
      <c r="F452" s="228" t="s">
        <v>3007</v>
      </c>
      <c r="G452" s="42"/>
      <c r="H452" s="42"/>
      <c r="I452" s="229"/>
      <c r="J452" s="42"/>
      <c r="K452" s="42"/>
      <c r="L452" s="46"/>
      <c r="M452" s="230"/>
      <c r="N452" s="231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187</v>
      </c>
      <c r="AU452" s="19" t="s">
        <v>81</v>
      </c>
    </row>
    <row r="453" s="2" customFormat="1" ht="16.5" customHeight="1">
      <c r="A453" s="40"/>
      <c r="B453" s="41"/>
      <c r="C453" s="265" t="s">
        <v>1047</v>
      </c>
      <c r="D453" s="265" t="s">
        <v>430</v>
      </c>
      <c r="E453" s="266" t="s">
        <v>3008</v>
      </c>
      <c r="F453" s="267" t="s">
        <v>3009</v>
      </c>
      <c r="G453" s="268" t="s">
        <v>532</v>
      </c>
      <c r="H453" s="269">
        <v>4</v>
      </c>
      <c r="I453" s="270"/>
      <c r="J453" s="271">
        <f>ROUND(I453*H453,2)</f>
        <v>0</v>
      </c>
      <c r="K453" s="267" t="s">
        <v>184</v>
      </c>
      <c r="L453" s="272"/>
      <c r="M453" s="273" t="s">
        <v>19</v>
      </c>
      <c r="N453" s="274" t="s">
        <v>42</v>
      </c>
      <c r="O453" s="86"/>
      <c r="P453" s="223">
        <f>O453*H453</f>
        <v>0</v>
      </c>
      <c r="Q453" s="223">
        <v>0.0015</v>
      </c>
      <c r="R453" s="223">
        <f>Q453*H453</f>
        <v>0.0060000000000000001</v>
      </c>
      <c r="S453" s="223">
        <v>0</v>
      </c>
      <c r="T453" s="224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5" t="s">
        <v>367</v>
      </c>
      <c r="AT453" s="225" t="s">
        <v>430</v>
      </c>
      <c r="AU453" s="225" t="s">
        <v>81</v>
      </c>
      <c r="AY453" s="19" t="s">
        <v>178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9" t="s">
        <v>79</v>
      </c>
      <c r="BK453" s="226">
        <f>ROUND(I453*H453,2)</f>
        <v>0</v>
      </c>
      <c r="BL453" s="19" t="s">
        <v>272</v>
      </c>
      <c r="BM453" s="225" t="s">
        <v>3010</v>
      </c>
    </row>
    <row r="454" s="2" customFormat="1" ht="16.5" customHeight="1">
      <c r="A454" s="40"/>
      <c r="B454" s="41"/>
      <c r="C454" s="214" t="s">
        <v>1053</v>
      </c>
      <c r="D454" s="214" t="s">
        <v>180</v>
      </c>
      <c r="E454" s="215" t="s">
        <v>3004</v>
      </c>
      <c r="F454" s="216" t="s">
        <v>3005</v>
      </c>
      <c r="G454" s="217" t="s">
        <v>532</v>
      </c>
      <c r="H454" s="218">
        <v>1</v>
      </c>
      <c r="I454" s="219"/>
      <c r="J454" s="220">
        <f>ROUND(I454*H454,2)</f>
        <v>0</v>
      </c>
      <c r="K454" s="216" t="s">
        <v>184</v>
      </c>
      <c r="L454" s="46"/>
      <c r="M454" s="221" t="s">
        <v>19</v>
      </c>
      <c r="N454" s="222" t="s">
        <v>42</v>
      </c>
      <c r="O454" s="86"/>
      <c r="P454" s="223">
        <f>O454*H454</f>
        <v>0</v>
      </c>
      <c r="Q454" s="223">
        <v>4.0000000000000003E-05</v>
      </c>
      <c r="R454" s="223">
        <f>Q454*H454</f>
        <v>4.0000000000000003E-05</v>
      </c>
      <c r="S454" s="223">
        <v>0</v>
      </c>
      <c r="T454" s="22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25" t="s">
        <v>272</v>
      </c>
      <c r="AT454" s="225" t="s">
        <v>180</v>
      </c>
      <c r="AU454" s="225" t="s">
        <v>81</v>
      </c>
      <c r="AY454" s="19" t="s">
        <v>178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9" t="s">
        <v>79</v>
      </c>
      <c r="BK454" s="226">
        <f>ROUND(I454*H454,2)</f>
        <v>0</v>
      </c>
      <c r="BL454" s="19" t="s">
        <v>272</v>
      </c>
      <c r="BM454" s="225" t="s">
        <v>3011</v>
      </c>
    </row>
    <row r="455" s="2" customFormat="1">
      <c r="A455" s="40"/>
      <c r="B455" s="41"/>
      <c r="C455" s="42"/>
      <c r="D455" s="227" t="s">
        <v>187</v>
      </c>
      <c r="E455" s="42"/>
      <c r="F455" s="228" t="s">
        <v>3007</v>
      </c>
      <c r="G455" s="42"/>
      <c r="H455" s="42"/>
      <c r="I455" s="229"/>
      <c r="J455" s="42"/>
      <c r="K455" s="42"/>
      <c r="L455" s="46"/>
      <c r="M455" s="230"/>
      <c r="N455" s="231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187</v>
      </c>
      <c r="AU455" s="19" t="s">
        <v>81</v>
      </c>
    </row>
    <row r="456" s="2" customFormat="1" ht="16.5" customHeight="1">
      <c r="A456" s="40"/>
      <c r="B456" s="41"/>
      <c r="C456" s="265" t="s">
        <v>1058</v>
      </c>
      <c r="D456" s="265" t="s">
        <v>430</v>
      </c>
      <c r="E456" s="266" t="s">
        <v>3012</v>
      </c>
      <c r="F456" s="267" t="s">
        <v>3013</v>
      </c>
      <c r="G456" s="268" t="s">
        <v>532</v>
      </c>
      <c r="H456" s="269">
        <v>1</v>
      </c>
      <c r="I456" s="270"/>
      <c r="J456" s="271">
        <f>ROUND(I456*H456,2)</f>
        <v>0</v>
      </c>
      <c r="K456" s="267" t="s">
        <v>19</v>
      </c>
      <c r="L456" s="272"/>
      <c r="M456" s="273" t="s">
        <v>19</v>
      </c>
      <c r="N456" s="274" t="s">
        <v>42</v>
      </c>
      <c r="O456" s="86"/>
      <c r="P456" s="223">
        <f>O456*H456</f>
        <v>0</v>
      </c>
      <c r="Q456" s="223">
        <v>0.00147</v>
      </c>
      <c r="R456" s="223">
        <f>Q456*H456</f>
        <v>0.00147</v>
      </c>
      <c r="S456" s="223">
        <v>0</v>
      </c>
      <c r="T456" s="224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25" t="s">
        <v>367</v>
      </c>
      <c r="AT456" s="225" t="s">
        <v>430</v>
      </c>
      <c r="AU456" s="225" t="s">
        <v>81</v>
      </c>
      <c r="AY456" s="19" t="s">
        <v>178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9" t="s">
        <v>79</v>
      </c>
      <c r="BK456" s="226">
        <f>ROUND(I456*H456,2)</f>
        <v>0</v>
      </c>
      <c r="BL456" s="19" t="s">
        <v>272</v>
      </c>
      <c r="BM456" s="225" t="s">
        <v>3014</v>
      </c>
    </row>
    <row r="457" s="2" customFormat="1" ht="16.5" customHeight="1">
      <c r="A457" s="40"/>
      <c r="B457" s="41"/>
      <c r="C457" s="214" t="s">
        <v>1064</v>
      </c>
      <c r="D457" s="214" t="s">
        <v>180</v>
      </c>
      <c r="E457" s="215" t="s">
        <v>3015</v>
      </c>
      <c r="F457" s="216" t="s">
        <v>3016</v>
      </c>
      <c r="G457" s="217" t="s">
        <v>2857</v>
      </c>
      <c r="H457" s="218">
        <v>2</v>
      </c>
      <c r="I457" s="219"/>
      <c r="J457" s="220">
        <f>ROUND(I457*H457,2)</f>
        <v>0</v>
      </c>
      <c r="K457" s="216" t="s">
        <v>184</v>
      </c>
      <c r="L457" s="46"/>
      <c r="M457" s="221" t="s">
        <v>19</v>
      </c>
      <c r="N457" s="222" t="s">
        <v>42</v>
      </c>
      <c r="O457" s="86"/>
      <c r="P457" s="223">
        <f>O457*H457</f>
        <v>0</v>
      </c>
      <c r="Q457" s="223">
        <v>0.0030899999999999999</v>
      </c>
      <c r="R457" s="223">
        <f>Q457*H457</f>
        <v>0.0061799999999999997</v>
      </c>
      <c r="S457" s="223">
        <v>0</v>
      </c>
      <c r="T457" s="224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5" t="s">
        <v>272</v>
      </c>
      <c r="AT457" s="225" t="s">
        <v>180</v>
      </c>
      <c r="AU457" s="225" t="s">
        <v>81</v>
      </c>
      <c r="AY457" s="19" t="s">
        <v>178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9" t="s">
        <v>79</v>
      </c>
      <c r="BK457" s="226">
        <f>ROUND(I457*H457,2)</f>
        <v>0</v>
      </c>
      <c r="BL457" s="19" t="s">
        <v>272</v>
      </c>
      <c r="BM457" s="225" t="s">
        <v>3017</v>
      </c>
    </row>
    <row r="458" s="2" customFormat="1">
      <c r="A458" s="40"/>
      <c r="B458" s="41"/>
      <c r="C458" s="42"/>
      <c r="D458" s="227" t="s">
        <v>187</v>
      </c>
      <c r="E458" s="42"/>
      <c r="F458" s="228" t="s">
        <v>3018</v>
      </c>
      <c r="G458" s="42"/>
      <c r="H458" s="42"/>
      <c r="I458" s="229"/>
      <c r="J458" s="42"/>
      <c r="K458" s="42"/>
      <c r="L458" s="46"/>
      <c r="M458" s="230"/>
      <c r="N458" s="231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187</v>
      </c>
      <c r="AU458" s="19" t="s">
        <v>81</v>
      </c>
    </row>
    <row r="459" s="2" customFormat="1" ht="24.15" customHeight="1">
      <c r="A459" s="40"/>
      <c r="B459" s="41"/>
      <c r="C459" s="214" t="s">
        <v>1069</v>
      </c>
      <c r="D459" s="214" t="s">
        <v>180</v>
      </c>
      <c r="E459" s="215" t="s">
        <v>3019</v>
      </c>
      <c r="F459" s="216" t="s">
        <v>3020</v>
      </c>
      <c r="G459" s="217" t="s">
        <v>1333</v>
      </c>
      <c r="H459" s="275"/>
      <c r="I459" s="219"/>
      <c r="J459" s="220">
        <f>ROUND(I459*H459,2)</f>
        <v>0</v>
      </c>
      <c r="K459" s="216" t="s">
        <v>184</v>
      </c>
      <c r="L459" s="46"/>
      <c r="M459" s="221" t="s">
        <v>19</v>
      </c>
      <c r="N459" s="222" t="s">
        <v>42</v>
      </c>
      <c r="O459" s="86"/>
      <c r="P459" s="223">
        <f>O459*H459</f>
        <v>0</v>
      </c>
      <c r="Q459" s="223">
        <v>0</v>
      </c>
      <c r="R459" s="223">
        <f>Q459*H459</f>
        <v>0</v>
      </c>
      <c r="S459" s="223">
        <v>0</v>
      </c>
      <c r="T459" s="224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5" t="s">
        <v>272</v>
      </c>
      <c r="AT459" s="225" t="s">
        <v>180</v>
      </c>
      <c r="AU459" s="225" t="s">
        <v>81</v>
      </c>
      <c r="AY459" s="19" t="s">
        <v>178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9" t="s">
        <v>79</v>
      </c>
      <c r="BK459" s="226">
        <f>ROUND(I459*H459,2)</f>
        <v>0</v>
      </c>
      <c r="BL459" s="19" t="s">
        <v>272</v>
      </c>
      <c r="BM459" s="225" t="s">
        <v>3021</v>
      </c>
    </row>
    <row r="460" s="2" customFormat="1">
      <c r="A460" s="40"/>
      <c r="B460" s="41"/>
      <c r="C460" s="42"/>
      <c r="D460" s="227" t="s">
        <v>187</v>
      </c>
      <c r="E460" s="42"/>
      <c r="F460" s="228" t="s">
        <v>3022</v>
      </c>
      <c r="G460" s="42"/>
      <c r="H460" s="42"/>
      <c r="I460" s="229"/>
      <c r="J460" s="42"/>
      <c r="K460" s="42"/>
      <c r="L460" s="46"/>
      <c r="M460" s="230"/>
      <c r="N460" s="231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187</v>
      </c>
      <c r="AU460" s="19" t="s">
        <v>81</v>
      </c>
    </row>
    <row r="461" s="12" customFormat="1" ht="22.8" customHeight="1">
      <c r="A461" s="12"/>
      <c r="B461" s="198"/>
      <c r="C461" s="199"/>
      <c r="D461" s="200" t="s">
        <v>70</v>
      </c>
      <c r="E461" s="212" t="s">
        <v>3023</v>
      </c>
      <c r="F461" s="212" t="s">
        <v>3024</v>
      </c>
      <c r="G461" s="199"/>
      <c r="H461" s="199"/>
      <c r="I461" s="202"/>
      <c r="J461" s="213">
        <f>BK461</f>
        <v>0</v>
      </c>
      <c r="K461" s="199"/>
      <c r="L461" s="204"/>
      <c r="M461" s="205"/>
      <c r="N461" s="206"/>
      <c r="O461" s="206"/>
      <c r="P461" s="207">
        <f>SUM(P462:P472)</f>
        <v>0</v>
      </c>
      <c r="Q461" s="206"/>
      <c r="R461" s="207">
        <f>SUM(R462:R472)</f>
        <v>0.043400000000000001</v>
      </c>
      <c r="S461" s="206"/>
      <c r="T461" s="208">
        <f>SUM(T462:T472)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09" t="s">
        <v>81</v>
      </c>
      <c r="AT461" s="210" t="s">
        <v>70</v>
      </c>
      <c r="AU461" s="210" t="s">
        <v>79</v>
      </c>
      <c r="AY461" s="209" t="s">
        <v>178</v>
      </c>
      <c r="BK461" s="211">
        <f>SUM(BK462:BK472)</f>
        <v>0</v>
      </c>
    </row>
    <row r="462" s="2" customFormat="1" ht="24.15" customHeight="1">
      <c r="A462" s="40"/>
      <c r="B462" s="41"/>
      <c r="C462" s="214" t="s">
        <v>1074</v>
      </c>
      <c r="D462" s="214" t="s">
        <v>180</v>
      </c>
      <c r="E462" s="215" t="s">
        <v>3025</v>
      </c>
      <c r="F462" s="216" t="s">
        <v>3026</v>
      </c>
      <c r="G462" s="217" t="s">
        <v>2857</v>
      </c>
      <c r="H462" s="218">
        <v>4</v>
      </c>
      <c r="I462" s="219"/>
      <c r="J462" s="220">
        <f>ROUND(I462*H462,2)</f>
        <v>0</v>
      </c>
      <c r="K462" s="216" t="s">
        <v>184</v>
      </c>
      <c r="L462" s="46"/>
      <c r="M462" s="221" t="s">
        <v>19</v>
      </c>
      <c r="N462" s="222" t="s">
        <v>42</v>
      </c>
      <c r="O462" s="86"/>
      <c r="P462" s="223">
        <f>O462*H462</f>
        <v>0</v>
      </c>
      <c r="Q462" s="223">
        <v>0.0091999999999999998</v>
      </c>
      <c r="R462" s="223">
        <f>Q462*H462</f>
        <v>0.036799999999999999</v>
      </c>
      <c r="S462" s="223">
        <v>0</v>
      </c>
      <c r="T462" s="224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25" t="s">
        <v>272</v>
      </c>
      <c r="AT462" s="225" t="s">
        <v>180</v>
      </c>
      <c r="AU462" s="225" t="s">
        <v>81</v>
      </c>
      <c r="AY462" s="19" t="s">
        <v>178</v>
      </c>
      <c r="BE462" s="226">
        <f>IF(N462="základní",J462,0)</f>
        <v>0</v>
      </c>
      <c r="BF462" s="226">
        <f>IF(N462="snížená",J462,0)</f>
        <v>0</v>
      </c>
      <c r="BG462" s="226">
        <f>IF(N462="zákl. přenesená",J462,0)</f>
        <v>0</v>
      </c>
      <c r="BH462" s="226">
        <f>IF(N462="sníž. přenesená",J462,0)</f>
        <v>0</v>
      </c>
      <c r="BI462" s="226">
        <f>IF(N462="nulová",J462,0)</f>
        <v>0</v>
      </c>
      <c r="BJ462" s="19" t="s">
        <v>79</v>
      </c>
      <c r="BK462" s="226">
        <f>ROUND(I462*H462,2)</f>
        <v>0</v>
      </c>
      <c r="BL462" s="19" t="s">
        <v>272</v>
      </c>
      <c r="BM462" s="225" t="s">
        <v>3027</v>
      </c>
    </row>
    <row r="463" s="2" customFormat="1">
      <c r="A463" s="40"/>
      <c r="B463" s="41"/>
      <c r="C463" s="42"/>
      <c r="D463" s="227" t="s">
        <v>187</v>
      </c>
      <c r="E463" s="42"/>
      <c r="F463" s="228" t="s">
        <v>3028</v>
      </c>
      <c r="G463" s="42"/>
      <c r="H463" s="42"/>
      <c r="I463" s="229"/>
      <c r="J463" s="42"/>
      <c r="K463" s="42"/>
      <c r="L463" s="46"/>
      <c r="M463" s="230"/>
      <c r="N463" s="231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187</v>
      </c>
      <c r="AU463" s="19" t="s">
        <v>81</v>
      </c>
    </row>
    <row r="464" s="2" customFormat="1" ht="16.5" customHeight="1">
      <c r="A464" s="40"/>
      <c r="B464" s="41"/>
      <c r="C464" s="214" t="s">
        <v>1080</v>
      </c>
      <c r="D464" s="214" t="s">
        <v>180</v>
      </c>
      <c r="E464" s="215" t="s">
        <v>3029</v>
      </c>
      <c r="F464" s="216" t="s">
        <v>3030</v>
      </c>
      <c r="G464" s="217" t="s">
        <v>2857</v>
      </c>
      <c r="H464" s="218">
        <v>4</v>
      </c>
      <c r="I464" s="219"/>
      <c r="J464" s="220">
        <f>ROUND(I464*H464,2)</f>
        <v>0</v>
      </c>
      <c r="K464" s="216" t="s">
        <v>184</v>
      </c>
      <c r="L464" s="46"/>
      <c r="M464" s="221" t="s">
        <v>19</v>
      </c>
      <c r="N464" s="222" t="s">
        <v>42</v>
      </c>
      <c r="O464" s="86"/>
      <c r="P464" s="223">
        <f>O464*H464</f>
        <v>0</v>
      </c>
      <c r="Q464" s="223">
        <v>0.00014999999999999999</v>
      </c>
      <c r="R464" s="223">
        <f>Q464*H464</f>
        <v>0.00059999999999999995</v>
      </c>
      <c r="S464" s="223">
        <v>0</v>
      </c>
      <c r="T464" s="224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25" t="s">
        <v>272</v>
      </c>
      <c r="AT464" s="225" t="s">
        <v>180</v>
      </c>
      <c r="AU464" s="225" t="s">
        <v>81</v>
      </c>
      <c r="AY464" s="19" t="s">
        <v>178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19" t="s">
        <v>79</v>
      </c>
      <c r="BK464" s="226">
        <f>ROUND(I464*H464,2)</f>
        <v>0</v>
      </c>
      <c r="BL464" s="19" t="s">
        <v>272</v>
      </c>
      <c r="BM464" s="225" t="s">
        <v>3031</v>
      </c>
    </row>
    <row r="465" s="2" customFormat="1">
      <c r="A465" s="40"/>
      <c r="B465" s="41"/>
      <c r="C465" s="42"/>
      <c r="D465" s="227" t="s">
        <v>187</v>
      </c>
      <c r="E465" s="42"/>
      <c r="F465" s="228" t="s">
        <v>3032</v>
      </c>
      <c r="G465" s="42"/>
      <c r="H465" s="42"/>
      <c r="I465" s="229"/>
      <c r="J465" s="42"/>
      <c r="K465" s="42"/>
      <c r="L465" s="46"/>
      <c r="M465" s="230"/>
      <c r="N465" s="231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187</v>
      </c>
      <c r="AU465" s="19" t="s">
        <v>81</v>
      </c>
    </row>
    <row r="466" s="2" customFormat="1" ht="16.5" customHeight="1">
      <c r="A466" s="40"/>
      <c r="B466" s="41"/>
      <c r="C466" s="214" t="s">
        <v>1085</v>
      </c>
      <c r="D466" s="214" t="s">
        <v>180</v>
      </c>
      <c r="E466" s="215" t="s">
        <v>3033</v>
      </c>
      <c r="F466" s="216" t="s">
        <v>3034</v>
      </c>
      <c r="G466" s="217" t="s">
        <v>2857</v>
      </c>
      <c r="H466" s="218">
        <v>4</v>
      </c>
      <c r="I466" s="219"/>
      <c r="J466" s="220">
        <f>ROUND(I466*H466,2)</f>
        <v>0</v>
      </c>
      <c r="K466" s="216" t="s">
        <v>184</v>
      </c>
      <c r="L466" s="46"/>
      <c r="M466" s="221" t="s">
        <v>19</v>
      </c>
      <c r="N466" s="222" t="s">
        <v>42</v>
      </c>
      <c r="O466" s="86"/>
      <c r="P466" s="223">
        <f>O466*H466</f>
        <v>0</v>
      </c>
      <c r="Q466" s="223">
        <v>0.00050000000000000001</v>
      </c>
      <c r="R466" s="223">
        <f>Q466*H466</f>
        <v>0.002</v>
      </c>
      <c r="S466" s="223">
        <v>0</v>
      </c>
      <c r="T466" s="22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5" t="s">
        <v>272</v>
      </c>
      <c r="AT466" s="225" t="s">
        <v>180</v>
      </c>
      <c r="AU466" s="225" t="s">
        <v>81</v>
      </c>
      <c r="AY466" s="19" t="s">
        <v>178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9" t="s">
        <v>79</v>
      </c>
      <c r="BK466" s="226">
        <f>ROUND(I466*H466,2)</f>
        <v>0</v>
      </c>
      <c r="BL466" s="19" t="s">
        <v>272</v>
      </c>
      <c r="BM466" s="225" t="s">
        <v>3035</v>
      </c>
    </row>
    <row r="467" s="2" customFormat="1">
      <c r="A467" s="40"/>
      <c r="B467" s="41"/>
      <c r="C467" s="42"/>
      <c r="D467" s="227" t="s">
        <v>187</v>
      </c>
      <c r="E467" s="42"/>
      <c r="F467" s="228" t="s">
        <v>3036</v>
      </c>
      <c r="G467" s="42"/>
      <c r="H467" s="42"/>
      <c r="I467" s="229"/>
      <c r="J467" s="42"/>
      <c r="K467" s="42"/>
      <c r="L467" s="46"/>
      <c r="M467" s="230"/>
      <c r="N467" s="231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187</v>
      </c>
      <c r="AU467" s="19" t="s">
        <v>81</v>
      </c>
    </row>
    <row r="468" s="2" customFormat="1" ht="16.5" customHeight="1">
      <c r="A468" s="40"/>
      <c r="B468" s="41"/>
      <c r="C468" s="214" t="s">
        <v>1092</v>
      </c>
      <c r="D468" s="214" t="s">
        <v>180</v>
      </c>
      <c r="E468" s="215" t="s">
        <v>3037</v>
      </c>
      <c r="F468" s="216" t="s">
        <v>3038</v>
      </c>
      <c r="G468" s="217" t="s">
        <v>2857</v>
      </c>
      <c r="H468" s="218">
        <v>4</v>
      </c>
      <c r="I468" s="219"/>
      <c r="J468" s="220">
        <f>ROUND(I468*H468,2)</f>
        <v>0</v>
      </c>
      <c r="K468" s="216" t="s">
        <v>184</v>
      </c>
      <c r="L468" s="46"/>
      <c r="M468" s="221" t="s">
        <v>19</v>
      </c>
      <c r="N468" s="222" t="s">
        <v>42</v>
      </c>
      <c r="O468" s="86"/>
      <c r="P468" s="223">
        <f>O468*H468</f>
        <v>0</v>
      </c>
      <c r="Q468" s="223">
        <v>0</v>
      </c>
      <c r="R468" s="223">
        <f>Q468*H468</f>
        <v>0</v>
      </c>
      <c r="S468" s="223">
        <v>0</v>
      </c>
      <c r="T468" s="224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5" t="s">
        <v>272</v>
      </c>
      <c r="AT468" s="225" t="s">
        <v>180</v>
      </c>
      <c r="AU468" s="225" t="s">
        <v>81</v>
      </c>
      <c r="AY468" s="19" t="s">
        <v>178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9" t="s">
        <v>79</v>
      </c>
      <c r="BK468" s="226">
        <f>ROUND(I468*H468,2)</f>
        <v>0</v>
      </c>
      <c r="BL468" s="19" t="s">
        <v>272</v>
      </c>
      <c r="BM468" s="225" t="s">
        <v>3039</v>
      </c>
    </row>
    <row r="469" s="2" customFormat="1">
      <c r="A469" s="40"/>
      <c r="B469" s="41"/>
      <c r="C469" s="42"/>
      <c r="D469" s="227" t="s">
        <v>187</v>
      </c>
      <c r="E469" s="42"/>
      <c r="F469" s="228" t="s">
        <v>3040</v>
      </c>
      <c r="G469" s="42"/>
      <c r="H469" s="42"/>
      <c r="I469" s="229"/>
      <c r="J469" s="42"/>
      <c r="K469" s="42"/>
      <c r="L469" s="46"/>
      <c r="M469" s="230"/>
      <c r="N469" s="231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187</v>
      </c>
      <c r="AU469" s="19" t="s">
        <v>81</v>
      </c>
    </row>
    <row r="470" s="2" customFormat="1" ht="16.5" customHeight="1">
      <c r="A470" s="40"/>
      <c r="B470" s="41"/>
      <c r="C470" s="265" t="s">
        <v>1098</v>
      </c>
      <c r="D470" s="265" t="s">
        <v>430</v>
      </c>
      <c r="E470" s="266" t="s">
        <v>3041</v>
      </c>
      <c r="F470" s="267" t="s">
        <v>3042</v>
      </c>
      <c r="G470" s="268" t="s">
        <v>532</v>
      </c>
      <c r="H470" s="269">
        <v>4</v>
      </c>
      <c r="I470" s="270"/>
      <c r="J470" s="271">
        <f>ROUND(I470*H470,2)</f>
        <v>0</v>
      </c>
      <c r="K470" s="267" t="s">
        <v>184</v>
      </c>
      <c r="L470" s="272"/>
      <c r="M470" s="273" t="s">
        <v>19</v>
      </c>
      <c r="N470" s="274" t="s">
        <v>42</v>
      </c>
      <c r="O470" s="86"/>
      <c r="P470" s="223">
        <f>O470*H470</f>
        <v>0</v>
      </c>
      <c r="Q470" s="223">
        <v>0.001</v>
      </c>
      <c r="R470" s="223">
        <f>Q470*H470</f>
        <v>0.0040000000000000001</v>
      </c>
      <c r="S470" s="223">
        <v>0</v>
      </c>
      <c r="T470" s="224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25" t="s">
        <v>367</v>
      </c>
      <c r="AT470" s="225" t="s">
        <v>430</v>
      </c>
      <c r="AU470" s="225" t="s">
        <v>81</v>
      </c>
      <c r="AY470" s="19" t="s">
        <v>178</v>
      </c>
      <c r="BE470" s="226">
        <f>IF(N470="základní",J470,0)</f>
        <v>0</v>
      </c>
      <c r="BF470" s="226">
        <f>IF(N470="snížená",J470,0)</f>
        <v>0</v>
      </c>
      <c r="BG470" s="226">
        <f>IF(N470="zákl. přenesená",J470,0)</f>
        <v>0</v>
      </c>
      <c r="BH470" s="226">
        <f>IF(N470="sníž. přenesená",J470,0)</f>
        <v>0</v>
      </c>
      <c r="BI470" s="226">
        <f>IF(N470="nulová",J470,0)</f>
        <v>0</v>
      </c>
      <c r="BJ470" s="19" t="s">
        <v>79</v>
      </c>
      <c r="BK470" s="226">
        <f>ROUND(I470*H470,2)</f>
        <v>0</v>
      </c>
      <c r="BL470" s="19" t="s">
        <v>272</v>
      </c>
      <c r="BM470" s="225" t="s">
        <v>3043</v>
      </c>
    </row>
    <row r="471" s="2" customFormat="1" ht="24.15" customHeight="1">
      <c r="A471" s="40"/>
      <c r="B471" s="41"/>
      <c r="C471" s="214" t="s">
        <v>1104</v>
      </c>
      <c r="D471" s="214" t="s">
        <v>180</v>
      </c>
      <c r="E471" s="215" t="s">
        <v>3044</v>
      </c>
      <c r="F471" s="216" t="s">
        <v>3045</v>
      </c>
      <c r="G471" s="217" t="s">
        <v>1333</v>
      </c>
      <c r="H471" s="275"/>
      <c r="I471" s="219"/>
      <c r="J471" s="220">
        <f>ROUND(I471*H471,2)</f>
        <v>0</v>
      </c>
      <c r="K471" s="216" t="s">
        <v>184</v>
      </c>
      <c r="L471" s="46"/>
      <c r="M471" s="221" t="s">
        <v>19</v>
      </c>
      <c r="N471" s="222" t="s">
        <v>42</v>
      </c>
      <c r="O471" s="86"/>
      <c r="P471" s="223">
        <f>O471*H471</f>
        <v>0</v>
      </c>
      <c r="Q471" s="223">
        <v>0</v>
      </c>
      <c r="R471" s="223">
        <f>Q471*H471</f>
        <v>0</v>
      </c>
      <c r="S471" s="223">
        <v>0</v>
      </c>
      <c r="T471" s="224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5" t="s">
        <v>272</v>
      </c>
      <c r="AT471" s="225" t="s">
        <v>180</v>
      </c>
      <c r="AU471" s="225" t="s">
        <v>81</v>
      </c>
      <c r="AY471" s="19" t="s">
        <v>178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9" t="s">
        <v>79</v>
      </c>
      <c r="BK471" s="226">
        <f>ROUND(I471*H471,2)</f>
        <v>0</v>
      </c>
      <c r="BL471" s="19" t="s">
        <v>272</v>
      </c>
      <c r="BM471" s="225" t="s">
        <v>3046</v>
      </c>
    </row>
    <row r="472" s="2" customFormat="1">
      <c r="A472" s="40"/>
      <c r="B472" s="41"/>
      <c r="C472" s="42"/>
      <c r="D472" s="227" t="s">
        <v>187</v>
      </c>
      <c r="E472" s="42"/>
      <c r="F472" s="228" t="s">
        <v>3047</v>
      </c>
      <c r="G472" s="42"/>
      <c r="H472" s="42"/>
      <c r="I472" s="229"/>
      <c r="J472" s="42"/>
      <c r="K472" s="42"/>
      <c r="L472" s="46"/>
      <c r="M472" s="230"/>
      <c r="N472" s="231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187</v>
      </c>
      <c r="AU472" s="19" t="s">
        <v>81</v>
      </c>
    </row>
    <row r="473" s="12" customFormat="1" ht="22.8" customHeight="1">
      <c r="A473" s="12"/>
      <c r="B473" s="198"/>
      <c r="C473" s="199"/>
      <c r="D473" s="200" t="s">
        <v>70</v>
      </c>
      <c r="E473" s="212" t="s">
        <v>3048</v>
      </c>
      <c r="F473" s="212" t="s">
        <v>3049</v>
      </c>
      <c r="G473" s="199"/>
      <c r="H473" s="199"/>
      <c r="I473" s="202"/>
      <c r="J473" s="213">
        <f>BK473</f>
        <v>0</v>
      </c>
      <c r="K473" s="199"/>
      <c r="L473" s="204"/>
      <c r="M473" s="205"/>
      <c r="N473" s="206"/>
      <c r="O473" s="206"/>
      <c r="P473" s="207">
        <f>SUM(P474:P479)</f>
        <v>0</v>
      </c>
      <c r="Q473" s="206"/>
      <c r="R473" s="207">
        <f>SUM(R474:R479)</f>
        <v>0.0033999999999999998</v>
      </c>
      <c r="S473" s="206"/>
      <c r="T473" s="208">
        <f>SUM(T474:T479)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09" t="s">
        <v>81</v>
      </c>
      <c r="AT473" s="210" t="s">
        <v>70</v>
      </c>
      <c r="AU473" s="210" t="s">
        <v>79</v>
      </c>
      <c r="AY473" s="209" t="s">
        <v>178</v>
      </c>
      <c r="BK473" s="211">
        <f>SUM(BK474:BK479)</f>
        <v>0</v>
      </c>
    </row>
    <row r="474" s="2" customFormat="1" ht="16.5" customHeight="1">
      <c r="A474" s="40"/>
      <c r="B474" s="41"/>
      <c r="C474" s="214" t="s">
        <v>1110</v>
      </c>
      <c r="D474" s="214" t="s">
        <v>180</v>
      </c>
      <c r="E474" s="215" t="s">
        <v>3050</v>
      </c>
      <c r="F474" s="216" t="s">
        <v>3051</v>
      </c>
      <c r="G474" s="217" t="s">
        <v>532</v>
      </c>
      <c r="H474" s="218">
        <v>1</v>
      </c>
      <c r="I474" s="219"/>
      <c r="J474" s="220">
        <f>ROUND(I474*H474,2)</f>
        <v>0</v>
      </c>
      <c r="K474" s="216" t="s">
        <v>184</v>
      </c>
      <c r="L474" s="46"/>
      <c r="M474" s="221" t="s">
        <v>19</v>
      </c>
      <c r="N474" s="222" t="s">
        <v>42</v>
      </c>
      <c r="O474" s="86"/>
      <c r="P474" s="223">
        <f>O474*H474</f>
        <v>0</v>
      </c>
      <c r="Q474" s="223">
        <v>0</v>
      </c>
      <c r="R474" s="223">
        <f>Q474*H474</f>
        <v>0</v>
      </c>
      <c r="S474" s="223">
        <v>0</v>
      </c>
      <c r="T474" s="224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25" t="s">
        <v>272</v>
      </c>
      <c r="AT474" s="225" t="s">
        <v>180</v>
      </c>
      <c r="AU474" s="225" t="s">
        <v>81</v>
      </c>
      <c r="AY474" s="19" t="s">
        <v>178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9" t="s">
        <v>79</v>
      </c>
      <c r="BK474" s="226">
        <f>ROUND(I474*H474,2)</f>
        <v>0</v>
      </c>
      <c r="BL474" s="19" t="s">
        <v>272</v>
      </c>
      <c r="BM474" s="225" t="s">
        <v>3052</v>
      </c>
    </row>
    <row r="475" s="2" customFormat="1">
      <c r="A475" s="40"/>
      <c r="B475" s="41"/>
      <c r="C475" s="42"/>
      <c r="D475" s="227" t="s">
        <v>187</v>
      </c>
      <c r="E475" s="42"/>
      <c r="F475" s="228" t="s">
        <v>3053</v>
      </c>
      <c r="G475" s="42"/>
      <c r="H475" s="42"/>
      <c r="I475" s="229"/>
      <c r="J475" s="42"/>
      <c r="K475" s="42"/>
      <c r="L475" s="46"/>
      <c r="M475" s="230"/>
      <c r="N475" s="231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187</v>
      </c>
      <c r="AU475" s="19" t="s">
        <v>81</v>
      </c>
    </row>
    <row r="476" s="2" customFormat="1" ht="16.5" customHeight="1">
      <c r="A476" s="40"/>
      <c r="B476" s="41"/>
      <c r="C476" s="265" t="s">
        <v>1114</v>
      </c>
      <c r="D476" s="265" t="s">
        <v>430</v>
      </c>
      <c r="E476" s="266" t="s">
        <v>3054</v>
      </c>
      <c r="F476" s="267" t="s">
        <v>3055</v>
      </c>
      <c r="G476" s="268" t="s">
        <v>532</v>
      </c>
      <c r="H476" s="269">
        <v>1</v>
      </c>
      <c r="I476" s="270"/>
      <c r="J476" s="271">
        <f>ROUND(I476*H476,2)</f>
        <v>0</v>
      </c>
      <c r="K476" s="267" t="s">
        <v>184</v>
      </c>
      <c r="L476" s="272"/>
      <c r="M476" s="273" t="s">
        <v>19</v>
      </c>
      <c r="N476" s="274" t="s">
        <v>42</v>
      </c>
      <c r="O476" s="86"/>
      <c r="P476" s="223">
        <f>O476*H476</f>
        <v>0</v>
      </c>
      <c r="Q476" s="223">
        <v>0.00012</v>
      </c>
      <c r="R476" s="223">
        <f>Q476*H476</f>
        <v>0.00012</v>
      </c>
      <c r="S476" s="223">
        <v>0</v>
      </c>
      <c r="T476" s="22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367</v>
      </c>
      <c r="AT476" s="225" t="s">
        <v>430</v>
      </c>
      <c r="AU476" s="225" t="s">
        <v>81</v>
      </c>
      <c r="AY476" s="19" t="s">
        <v>178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79</v>
      </c>
      <c r="BK476" s="226">
        <f>ROUND(I476*H476,2)</f>
        <v>0</v>
      </c>
      <c r="BL476" s="19" t="s">
        <v>272</v>
      </c>
      <c r="BM476" s="225" t="s">
        <v>3056</v>
      </c>
    </row>
    <row r="477" s="2" customFormat="1" ht="24.15" customHeight="1">
      <c r="A477" s="40"/>
      <c r="B477" s="41"/>
      <c r="C477" s="214" t="s">
        <v>1119</v>
      </c>
      <c r="D477" s="214" t="s">
        <v>180</v>
      </c>
      <c r="E477" s="215" t="s">
        <v>3057</v>
      </c>
      <c r="F477" s="216" t="s">
        <v>3058</v>
      </c>
      <c r="G477" s="217" t="s">
        <v>2857</v>
      </c>
      <c r="H477" s="218">
        <v>1</v>
      </c>
      <c r="I477" s="219"/>
      <c r="J477" s="220">
        <f>ROUND(I477*H477,2)</f>
        <v>0</v>
      </c>
      <c r="K477" s="216" t="s">
        <v>19</v>
      </c>
      <c r="L477" s="46"/>
      <c r="M477" s="221" t="s">
        <v>19</v>
      </c>
      <c r="N477" s="222" t="s">
        <v>42</v>
      </c>
      <c r="O477" s="86"/>
      <c r="P477" s="223">
        <f>O477*H477</f>
        <v>0</v>
      </c>
      <c r="Q477" s="223">
        <v>0.0032799999999999999</v>
      </c>
      <c r="R477" s="223">
        <f>Q477*H477</f>
        <v>0.0032799999999999999</v>
      </c>
      <c r="S477" s="223">
        <v>0</v>
      </c>
      <c r="T477" s="224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25" t="s">
        <v>272</v>
      </c>
      <c r="AT477" s="225" t="s">
        <v>180</v>
      </c>
      <c r="AU477" s="225" t="s">
        <v>81</v>
      </c>
      <c r="AY477" s="19" t="s">
        <v>178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9" t="s">
        <v>79</v>
      </c>
      <c r="BK477" s="226">
        <f>ROUND(I477*H477,2)</f>
        <v>0</v>
      </c>
      <c r="BL477" s="19" t="s">
        <v>272</v>
      </c>
      <c r="BM477" s="225" t="s">
        <v>3059</v>
      </c>
    </row>
    <row r="478" s="2" customFormat="1" ht="24.15" customHeight="1">
      <c r="A478" s="40"/>
      <c r="B478" s="41"/>
      <c r="C478" s="214" t="s">
        <v>1124</v>
      </c>
      <c r="D478" s="214" t="s">
        <v>180</v>
      </c>
      <c r="E478" s="215" t="s">
        <v>3060</v>
      </c>
      <c r="F478" s="216" t="s">
        <v>3061</v>
      </c>
      <c r="G478" s="217" t="s">
        <v>1333</v>
      </c>
      <c r="H478" s="275"/>
      <c r="I478" s="219"/>
      <c r="J478" s="220">
        <f>ROUND(I478*H478,2)</f>
        <v>0</v>
      </c>
      <c r="K478" s="216" t="s">
        <v>184</v>
      </c>
      <c r="L478" s="46"/>
      <c r="M478" s="221" t="s">
        <v>19</v>
      </c>
      <c r="N478" s="222" t="s">
        <v>42</v>
      </c>
      <c r="O478" s="86"/>
      <c r="P478" s="223">
        <f>O478*H478</f>
        <v>0</v>
      </c>
      <c r="Q478" s="223">
        <v>0</v>
      </c>
      <c r="R478" s="223">
        <f>Q478*H478</f>
        <v>0</v>
      </c>
      <c r="S478" s="223">
        <v>0</v>
      </c>
      <c r="T478" s="224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25" t="s">
        <v>272</v>
      </c>
      <c r="AT478" s="225" t="s">
        <v>180</v>
      </c>
      <c r="AU478" s="225" t="s">
        <v>81</v>
      </c>
      <c r="AY478" s="19" t="s">
        <v>178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9" t="s">
        <v>79</v>
      </c>
      <c r="BK478" s="226">
        <f>ROUND(I478*H478,2)</f>
        <v>0</v>
      </c>
      <c r="BL478" s="19" t="s">
        <v>272</v>
      </c>
      <c r="BM478" s="225" t="s">
        <v>3062</v>
      </c>
    </row>
    <row r="479" s="2" customFormat="1">
      <c r="A479" s="40"/>
      <c r="B479" s="41"/>
      <c r="C479" s="42"/>
      <c r="D479" s="227" t="s">
        <v>187</v>
      </c>
      <c r="E479" s="42"/>
      <c r="F479" s="228" t="s">
        <v>3063</v>
      </c>
      <c r="G479" s="42"/>
      <c r="H479" s="42"/>
      <c r="I479" s="229"/>
      <c r="J479" s="42"/>
      <c r="K479" s="42"/>
      <c r="L479" s="46"/>
      <c r="M479" s="230"/>
      <c r="N479" s="231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187</v>
      </c>
      <c r="AU479" s="19" t="s">
        <v>81</v>
      </c>
    </row>
    <row r="480" s="12" customFormat="1" ht="22.8" customHeight="1">
      <c r="A480" s="12"/>
      <c r="B480" s="198"/>
      <c r="C480" s="199"/>
      <c r="D480" s="200" t="s">
        <v>70</v>
      </c>
      <c r="E480" s="212" t="s">
        <v>3064</v>
      </c>
      <c r="F480" s="212" t="s">
        <v>3065</v>
      </c>
      <c r="G480" s="199"/>
      <c r="H480" s="199"/>
      <c r="I480" s="202"/>
      <c r="J480" s="213">
        <f>BK480</f>
        <v>0</v>
      </c>
      <c r="K480" s="199"/>
      <c r="L480" s="204"/>
      <c r="M480" s="205"/>
      <c r="N480" s="206"/>
      <c r="O480" s="206"/>
      <c r="P480" s="207">
        <f>SUM(P481:P484)</f>
        <v>0</v>
      </c>
      <c r="Q480" s="206"/>
      <c r="R480" s="207">
        <f>SUM(R481:R484)</f>
        <v>0.00142</v>
      </c>
      <c r="S480" s="206"/>
      <c r="T480" s="208">
        <f>SUM(T481:T484)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9" t="s">
        <v>81</v>
      </c>
      <c r="AT480" s="210" t="s">
        <v>70</v>
      </c>
      <c r="AU480" s="210" t="s">
        <v>79</v>
      </c>
      <c r="AY480" s="209" t="s">
        <v>178</v>
      </c>
      <c r="BK480" s="211">
        <f>SUM(BK481:BK484)</f>
        <v>0</v>
      </c>
    </row>
    <row r="481" s="2" customFormat="1" ht="16.5" customHeight="1">
      <c r="A481" s="40"/>
      <c r="B481" s="41"/>
      <c r="C481" s="214" t="s">
        <v>1129</v>
      </c>
      <c r="D481" s="214" t="s">
        <v>180</v>
      </c>
      <c r="E481" s="215" t="s">
        <v>3066</v>
      </c>
      <c r="F481" s="216" t="s">
        <v>3067</v>
      </c>
      <c r="G481" s="217" t="s">
        <v>532</v>
      </c>
      <c r="H481" s="218">
        <v>2</v>
      </c>
      <c r="I481" s="219"/>
      <c r="J481" s="220">
        <f>ROUND(I481*H481,2)</f>
        <v>0</v>
      </c>
      <c r="K481" s="216" t="s">
        <v>184</v>
      </c>
      <c r="L481" s="46"/>
      <c r="M481" s="221" t="s">
        <v>19</v>
      </c>
      <c r="N481" s="222" t="s">
        <v>42</v>
      </c>
      <c r="O481" s="86"/>
      <c r="P481" s="223">
        <f>O481*H481</f>
        <v>0</v>
      </c>
      <c r="Q481" s="223">
        <v>0.00071000000000000002</v>
      </c>
      <c r="R481" s="223">
        <f>Q481*H481</f>
        <v>0.00142</v>
      </c>
      <c r="S481" s="223">
        <v>0</v>
      </c>
      <c r="T481" s="224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25" t="s">
        <v>272</v>
      </c>
      <c r="AT481" s="225" t="s">
        <v>180</v>
      </c>
      <c r="AU481" s="225" t="s">
        <v>81</v>
      </c>
      <c r="AY481" s="19" t="s">
        <v>178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9" t="s">
        <v>79</v>
      </c>
      <c r="BK481" s="226">
        <f>ROUND(I481*H481,2)</f>
        <v>0</v>
      </c>
      <c r="BL481" s="19" t="s">
        <v>272</v>
      </c>
      <c r="BM481" s="225" t="s">
        <v>3068</v>
      </c>
    </row>
    <row r="482" s="2" customFormat="1">
      <c r="A482" s="40"/>
      <c r="B482" s="41"/>
      <c r="C482" s="42"/>
      <c r="D482" s="227" t="s">
        <v>187</v>
      </c>
      <c r="E482" s="42"/>
      <c r="F482" s="228" t="s">
        <v>3069</v>
      </c>
      <c r="G482" s="42"/>
      <c r="H482" s="42"/>
      <c r="I482" s="229"/>
      <c r="J482" s="42"/>
      <c r="K482" s="42"/>
      <c r="L482" s="46"/>
      <c r="M482" s="230"/>
      <c r="N482" s="231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187</v>
      </c>
      <c r="AU482" s="19" t="s">
        <v>81</v>
      </c>
    </row>
    <row r="483" s="2" customFormat="1" ht="24.15" customHeight="1">
      <c r="A483" s="40"/>
      <c r="B483" s="41"/>
      <c r="C483" s="214" t="s">
        <v>1135</v>
      </c>
      <c r="D483" s="214" t="s">
        <v>180</v>
      </c>
      <c r="E483" s="215" t="s">
        <v>3070</v>
      </c>
      <c r="F483" s="216" t="s">
        <v>3071</v>
      </c>
      <c r="G483" s="217" t="s">
        <v>1333</v>
      </c>
      <c r="H483" s="275"/>
      <c r="I483" s="219"/>
      <c r="J483" s="220">
        <f>ROUND(I483*H483,2)</f>
        <v>0</v>
      </c>
      <c r="K483" s="216" t="s">
        <v>184</v>
      </c>
      <c r="L483" s="46"/>
      <c r="M483" s="221" t="s">
        <v>19</v>
      </c>
      <c r="N483" s="222" t="s">
        <v>42</v>
      </c>
      <c r="O483" s="86"/>
      <c r="P483" s="223">
        <f>O483*H483</f>
        <v>0</v>
      </c>
      <c r="Q483" s="223">
        <v>0</v>
      </c>
      <c r="R483" s="223">
        <f>Q483*H483</f>
        <v>0</v>
      </c>
      <c r="S483" s="223">
        <v>0</v>
      </c>
      <c r="T483" s="224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5" t="s">
        <v>272</v>
      </c>
      <c r="AT483" s="225" t="s">
        <v>180</v>
      </c>
      <c r="AU483" s="225" t="s">
        <v>81</v>
      </c>
      <c r="AY483" s="19" t="s">
        <v>178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9" t="s">
        <v>79</v>
      </c>
      <c r="BK483" s="226">
        <f>ROUND(I483*H483,2)</f>
        <v>0</v>
      </c>
      <c r="BL483" s="19" t="s">
        <v>272</v>
      </c>
      <c r="BM483" s="225" t="s">
        <v>3072</v>
      </c>
    </row>
    <row r="484" s="2" customFormat="1">
      <c r="A484" s="40"/>
      <c r="B484" s="41"/>
      <c r="C484" s="42"/>
      <c r="D484" s="227" t="s">
        <v>187</v>
      </c>
      <c r="E484" s="42"/>
      <c r="F484" s="228" t="s">
        <v>3073</v>
      </c>
      <c r="G484" s="42"/>
      <c r="H484" s="42"/>
      <c r="I484" s="229"/>
      <c r="J484" s="42"/>
      <c r="K484" s="42"/>
      <c r="L484" s="46"/>
      <c r="M484" s="230"/>
      <c r="N484" s="231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187</v>
      </c>
      <c r="AU484" s="19" t="s">
        <v>81</v>
      </c>
    </row>
    <row r="485" s="12" customFormat="1" ht="22.8" customHeight="1">
      <c r="A485" s="12"/>
      <c r="B485" s="198"/>
      <c r="C485" s="199"/>
      <c r="D485" s="200" t="s">
        <v>70</v>
      </c>
      <c r="E485" s="212" t="s">
        <v>3074</v>
      </c>
      <c r="F485" s="212" t="s">
        <v>86</v>
      </c>
      <c r="G485" s="199"/>
      <c r="H485" s="199"/>
      <c r="I485" s="202"/>
      <c r="J485" s="213">
        <f>BK485</f>
        <v>0</v>
      </c>
      <c r="K485" s="199"/>
      <c r="L485" s="204"/>
      <c r="M485" s="205"/>
      <c r="N485" s="206"/>
      <c r="O485" s="206"/>
      <c r="P485" s="207">
        <f>SUM(P486:P490)</f>
        <v>0</v>
      </c>
      <c r="Q485" s="206"/>
      <c r="R485" s="207">
        <f>SUM(R486:R490)</f>
        <v>0.00012</v>
      </c>
      <c r="S485" s="206"/>
      <c r="T485" s="208">
        <f>SUM(T486:T490)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09" t="s">
        <v>81</v>
      </c>
      <c r="AT485" s="210" t="s">
        <v>70</v>
      </c>
      <c r="AU485" s="210" t="s">
        <v>79</v>
      </c>
      <c r="AY485" s="209" t="s">
        <v>178</v>
      </c>
      <c r="BK485" s="211">
        <f>SUM(BK486:BK490)</f>
        <v>0</v>
      </c>
    </row>
    <row r="486" s="2" customFormat="1" ht="16.5" customHeight="1">
      <c r="A486" s="40"/>
      <c r="B486" s="41"/>
      <c r="C486" s="214" t="s">
        <v>1144</v>
      </c>
      <c r="D486" s="214" t="s">
        <v>180</v>
      </c>
      <c r="E486" s="215" t="s">
        <v>3075</v>
      </c>
      <c r="F486" s="216" t="s">
        <v>3076</v>
      </c>
      <c r="G486" s="217" t="s">
        <v>532</v>
      </c>
      <c r="H486" s="218">
        <v>1</v>
      </c>
      <c r="I486" s="219"/>
      <c r="J486" s="220">
        <f>ROUND(I486*H486,2)</f>
        <v>0</v>
      </c>
      <c r="K486" s="216" t="s">
        <v>184</v>
      </c>
      <c r="L486" s="46"/>
      <c r="M486" s="221" t="s">
        <v>19</v>
      </c>
      <c r="N486" s="222" t="s">
        <v>42</v>
      </c>
      <c r="O486" s="86"/>
      <c r="P486" s="223">
        <f>O486*H486</f>
        <v>0</v>
      </c>
      <c r="Q486" s="223">
        <v>0</v>
      </c>
      <c r="R486" s="223">
        <f>Q486*H486</f>
        <v>0</v>
      </c>
      <c r="S486" s="223">
        <v>0</v>
      </c>
      <c r="T486" s="22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272</v>
      </c>
      <c r="AT486" s="225" t="s">
        <v>180</v>
      </c>
      <c r="AU486" s="225" t="s">
        <v>81</v>
      </c>
      <c r="AY486" s="19" t="s">
        <v>178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79</v>
      </c>
      <c r="BK486" s="226">
        <f>ROUND(I486*H486,2)</f>
        <v>0</v>
      </c>
      <c r="BL486" s="19" t="s">
        <v>272</v>
      </c>
      <c r="BM486" s="225" t="s">
        <v>3077</v>
      </c>
    </row>
    <row r="487" s="2" customFormat="1">
      <c r="A487" s="40"/>
      <c r="B487" s="41"/>
      <c r="C487" s="42"/>
      <c r="D487" s="227" t="s">
        <v>187</v>
      </c>
      <c r="E487" s="42"/>
      <c r="F487" s="228" t="s">
        <v>3078</v>
      </c>
      <c r="G487" s="42"/>
      <c r="H487" s="42"/>
      <c r="I487" s="229"/>
      <c r="J487" s="42"/>
      <c r="K487" s="42"/>
      <c r="L487" s="46"/>
      <c r="M487" s="230"/>
      <c r="N487" s="23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187</v>
      </c>
      <c r="AU487" s="19" t="s">
        <v>81</v>
      </c>
    </row>
    <row r="488" s="2" customFormat="1" ht="16.5" customHeight="1">
      <c r="A488" s="40"/>
      <c r="B488" s="41"/>
      <c r="C488" s="265" t="s">
        <v>1150</v>
      </c>
      <c r="D488" s="265" t="s">
        <v>430</v>
      </c>
      <c r="E488" s="266" t="s">
        <v>3054</v>
      </c>
      <c r="F488" s="267" t="s">
        <v>3055</v>
      </c>
      <c r="G488" s="268" t="s">
        <v>532</v>
      </c>
      <c r="H488" s="269">
        <v>1</v>
      </c>
      <c r="I488" s="270"/>
      <c r="J488" s="271">
        <f>ROUND(I488*H488,2)</f>
        <v>0</v>
      </c>
      <c r="K488" s="267" t="s">
        <v>184</v>
      </c>
      <c r="L488" s="272"/>
      <c r="M488" s="273" t="s">
        <v>19</v>
      </c>
      <c r="N488" s="274" t="s">
        <v>42</v>
      </c>
      <c r="O488" s="86"/>
      <c r="P488" s="223">
        <f>O488*H488</f>
        <v>0</v>
      </c>
      <c r="Q488" s="223">
        <v>0.00012</v>
      </c>
      <c r="R488" s="223">
        <f>Q488*H488</f>
        <v>0.00012</v>
      </c>
      <c r="S488" s="223">
        <v>0</v>
      </c>
      <c r="T488" s="224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5" t="s">
        <v>367</v>
      </c>
      <c r="AT488" s="225" t="s">
        <v>430</v>
      </c>
      <c r="AU488" s="225" t="s">
        <v>81</v>
      </c>
      <c r="AY488" s="19" t="s">
        <v>178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9" t="s">
        <v>79</v>
      </c>
      <c r="BK488" s="226">
        <f>ROUND(I488*H488,2)</f>
        <v>0</v>
      </c>
      <c r="BL488" s="19" t="s">
        <v>272</v>
      </c>
      <c r="BM488" s="225" t="s">
        <v>3079</v>
      </c>
    </row>
    <row r="489" s="2" customFormat="1" ht="24.15" customHeight="1">
      <c r="A489" s="40"/>
      <c r="B489" s="41"/>
      <c r="C489" s="214" t="s">
        <v>1155</v>
      </c>
      <c r="D489" s="214" t="s">
        <v>180</v>
      </c>
      <c r="E489" s="215" t="s">
        <v>3080</v>
      </c>
      <c r="F489" s="216" t="s">
        <v>3081</v>
      </c>
      <c r="G489" s="217" t="s">
        <v>1333</v>
      </c>
      <c r="H489" s="275"/>
      <c r="I489" s="219"/>
      <c r="J489" s="220">
        <f>ROUND(I489*H489,2)</f>
        <v>0</v>
      </c>
      <c r="K489" s="216" t="s">
        <v>184</v>
      </c>
      <c r="L489" s="46"/>
      <c r="M489" s="221" t="s">
        <v>19</v>
      </c>
      <c r="N489" s="222" t="s">
        <v>42</v>
      </c>
      <c r="O489" s="86"/>
      <c r="P489" s="223">
        <f>O489*H489</f>
        <v>0</v>
      </c>
      <c r="Q489" s="223">
        <v>0</v>
      </c>
      <c r="R489" s="223">
        <f>Q489*H489</f>
        <v>0</v>
      </c>
      <c r="S489" s="223">
        <v>0</v>
      </c>
      <c r="T489" s="22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25" t="s">
        <v>272</v>
      </c>
      <c r="AT489" s="225" t="s">
        <v>180</v>
      </c>
      <c r="AU489" s="225" t="s">
        <v>81</v>
      </c>
      <c r="AY489" s="19" t="s">
        <v>178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9" t="s">
        <v>79</v>
      </c>
      <c r="BK489" s="226">
        <f>ROUND(I489*H489,2)</f>
        <v>0</v>
      </c>
      <c r="BL489" s="19" t="s">
        <v>272</v>
      </c>
      <c r="BM489" s="225" t="s">
        <v>3082</v>
      </c>
    </row>
    <row r="490" s="2" customFormat="1">
      <c r="A490" s="40"/>
      <c r="B490" s="41"/>
      <c r="C490" s="42"/>
      <c r="D490" s="227" t="s">
        <v>187</v>
      </c>
      <c r="E490" s="42"/>
      <c r="F490" s="228" t="s">
        <v>3083</v>
      </c>
      <c r="G490" s="42"/>
      <c r="H490" s="42"/>
      <c r="I490" s="229"/>
      <c r="J490" s="42"/>
      <c r="K490" s="42"/>
      <c r="L490" s="46"/>
      <c r="M490" s="230"/>
      <c r="N490" s="231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187</v>
      </c>
      <c r="AU490" s="19" t="s">
        <v>81</v>
      </c>
    </row>
    <row r="491" s="12" customFormat="1" ht="25.92" customHeight="1">
      <c r="A491" s="12"/>
      <c r="B491" s="198"/>
      <c r="C491" s="199"/>
      <c r="D491" s="200" t="s">
        <v>70</v>
      </c>
      <c r="E491" s="201" t="s">
        <v>3084</v>
      </c>
      <c r="F491" s="201" t="s">
        <v>3085</v>
      </c>
      <c r="G491" s="199"/>
      <c r="H491" s="199"/>
      <c r="I491" s="202"/>
      <c r="J491" s="203">
        <f>BK491</f>
        <v>0</v>
      </c>
      <c r="K491" s="199"/>
      <c r="L491" s="204"/>
      <c r="M491" s="205"/>
      <c r="N491" s="206"/>
      <c r="O491" s="206"/>
      <c r="P491" s="207">
        <f>SUM(P492:P493)</f>
        <v>0</v>
      </c>
      <c r="Q491" s="206"/>
      <c r="R491" s="207">
        <f>SUM(R492:R493)</f>
        <v>0</v>
      </c>
      <c r="S491" s="206"/>
      <c r="T491" s="208">
        <f>SUM(T492:T493)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9" t="s">
        <v>185</v>
      </c>
      <c r="AT491" s="210" t="s">
        <v>70</v>
      </c>
      <c r="AU491" s="210" t="s">
        <v>71</v>
      </c>
      <c r="AY491" s="209" t="s">
        <v>178</v>
      </c>
      <c r="BK491" s="211">
        <f>SUM(BK492:BK493)</f>
        <v>0</v>
      </c>
    </row>
    <row r="492" s="2" customFormat="1" ht="21.75" customHeight="1">
      <c r="A492" s="40"/>
      <c r="B492" s="41"/>
      <c r="C492" s="214" t="s">
        <v>1161</v>
      </c>
      <c r="D492" s="214" t="s">
        <v>180</v>
      </c>
      <c r="E492" s="215" t="s">
        <v>3086</v>
      </c>
      <c r="F492" s="216" t="s">
        <v>3087</v>
      </c>
      <c r="G492" s="217" t="s">
        <v>3088</v>
      </c>
      <c r="H492" s="218">
        <v>100</v>
      </c>
      <c r="I492" s="219"/>
      <c r="J492" s="220">
        <f>ROUND(I492*H492,2)</f>
        <v>0</v>
      </c>
      <c r="K492" s="216" t="s">
        <v>184</v>
      </c>
      <c r="L492" s="46"/>
      <c r="M492" s="221" t="s">
        <v>19</v>
      </c>
      <c r="N492" s="222" t="s">
        <v>42</v>
      </c>
      <c r="O492" s="86"/>
      <c r="P492" s="223">
        <f>O492*H492</f>
        <v>0</v>
      </c>
      <c r="Q492" s="223">
        <v>0</v>
      </c>
      <c r="R492" s="223">
        <f>Q492*H492</f>
        <v>0</v>
      </c>
      <c r="S492" s="223">
        <v>0</v>
      </c>
      <c r="T492" s="224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25" t="s">
        <v>3089</v>
      </c>
      <c r="AT492" s="225" t="s">
        <v>180</v>
      </c>
      <c r="AU492" s="225" t="s">
        <v>79</v>
      </c>
      <c r="AY492" s="19" t="s">
        <v>178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9" t="s">
        <v>79</v>
      </c>
      <c r="BK492" s="226">
        <f>ROUND(I492*H492,2)</f>
        <v>0</v>
      </c>
      <c r="BL492" s="19" t="s">
        <v>3089</v>
      </c>
      <c r="BM492" s="225" t="s">
        <v>3090</v>
      </c>
    </row>
    <row r="493" s="2" customFormat="1">
      <c r="A493" s="40"/>
      <c r="B493" s="41"/>
      <c r="C493" s="42"/>
      <c r="D493" s="227" t="s">
        <v>187</v>
      </c>
      <c r="E493" s="42"/>
      <c r="F493" s="228" t="s">
        <v>3091</v>
      </c>
      <c r="G493" s="42"/>
      <c r="H493" s="42"/>
      <c r="I493" s="229"/>
      <c r="J493" s="42"/>
      <c r="K493" s="42"/>
      <c r="L493" s="46"/>
      <c r="M493" s="276"/>
      <c r="N493" s="277"/>
      <c r="O493" s="278"/>
      <c r="P493" s="278"/>
      <c r="Q493" s="278"/>
      <c r="R493" s="278"/>
      <c r="S493" s="278"/>
      <c r="T493" s="279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187</v>
      </c>
      <c r="AU493" s="19" t="s">
        <v>79</v>
      </c>
    </row>
    <row r="494" s="2" customFormat="1" ht="6.96" customHeight="1">
      <c r="A494" s="40"/>
      <c r="B494" s="61"/>
      <c r="C494" s="62"/>
      <c r="D494" s="62"/>
      <c r="E494" s="62"/>
      <c r="F494" s="62"/>
      <c r="G494" s="62"/>
      <c r="H494" s="62"/>
      <c r="I494" s="62"/>
      <c r="J494" s="62"/>
      <c r="K494" s="62"/>
      <c r="L494" s="46"/>
      <c r="M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</row>
  </sheetData>
  <sheetProtection sheet="1" autoFilter="0" formatColumns="0" formatRows="0" objects="1" scenarios="1" spinCount="100000" saltValue="1GTStxKyX0QFjrU3Ru8HHPO5IZPtEhcvwMVhOxvSPQWmjtAB1sTASFr1hOuE06bLlveKlVz8xaIir2qa3HT8gA==" hashValue="19RDQkxKlys7A4IgDyZI+7s+wMi40CdIHSGacv4si/MbmMPtpuaZJy3jx/DB5Znv3hrRcKYgM3cG3R7VFZVpMw==" algorithmName="SHA-512" password="C75F"/>
  <autoFilter ref="C97:K493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4_01/113107425"/>
    <hyperlink ref="F105" r:id="rId2" display="https://podminky.urs.cz/item/CS_URS_2024_01/113107442"/>
    <hyperlink ref="F108" r:id="rId3" display="https://podminky.urs.cz/item/CS_URS_2024_01/113201112"/>
    <hyperlink ref="F111" r:id="rId4" display="https://podminky.urs.cz/item/CS_URS_2024_01/113202111"/>
    <hyperlink ref="F114" r:id="rId5" display="https://podminky.urs.cz/item/CS_URS_2024_01/131151100"/>
    <hyperlink ref="F119" r:id="rId6" display="https://podminky.urs.cz/item/CS_URS_2024_01/132112221"/>
    <hyperlink ref="F122" r:id="rId7" display="https://podminky.urs.cz/item/CS_URS_2024_01/132151253"/>
    <hyperlink ref="F128" r:id="rId8" display="https://podminky.urs.cz/item/CS_URS_2024_01/132151103"/>
    <hyperlink ref="F131" r:id="rId9" display="https://podminky.urs.cz/item/CS_URS_2024_01/132154104"/>
    <hyperlink ref="F134" r:id="rId10" display="https://podminky.urs.cz/item/CS_URS_2024_01/162351103"/>
    <hyperlink ref="F137" r:id="rId11" display="https://podminky.urs.cz/item/CS_URS_2024_01/162351103"/>
    <hyperlink ref="F139" r:id="rId12" display="https://podminky.urs.cz/item/CS_URS_2024_01/162651111"/>
    <hyperlink ref="F141" r:id="rId13" display="https://podminky.urs.cz/item/CS_URS_2024_01/167151111"/>
    <hyperlink ref="F144" r:id="rId14" display="https://podminky.urs.cz/item/CS_URS_2024_01/167151111"/>
    <hyperlink ref="F147" r:id="rId15" display="https://podminky.urs.cz/item/CS_URS_2024_01/171201221"/>
    <hyperlink ref="F150" r:id="rId16" display="https://podminky.urs.cz/item/CS_URS_2024_01/171251201"/>
    <hyperlink ref="F152" r:id="rId17" display="https://podminky.urs.cz/item/CS_URS_2024_01/171251201"/>
    <hyperlink ref="F154" r:id="rId18" display="https://podminky.urs.cz/item/CS_URS_2024_01/174151101"/>
    <hyperlink ref="F159" r:id="rId19" display="https://podminky.urs.cz/item/CS_URS_2024_01/174151101"/>
    <hyperlink ref="F164" r:id="rId20" display="https://podminky.urs.cz/item/CS_URS_2024_01/175151101"/>
    <hyperlink ref="F176" r:id="rId21" display="https://podminky.urs.cz/item/CS_URS_2024_01/359901211"/>
    <hyperlink ref="F179" r:id="rId22" display="https://podminky.urs.cz/item/CS_URS_2024_01/382413116"/>
    <hyperlink ref="F183" r:id="rId23" display="https://podminky.urs.cz/item/CS_URS_2024_01/382413116"/>
    <hyperlink ref="F188" r:id="rId24" display="https://podminky.urs.cz/item/CS_URS_2024_01/451572111"/>
    <hyperlink ref="F197" r:id="rId25" display="https://podminky.urs.cz/item/CS_URS_2024_01/452311121"/>
    <hyperlink ref="F202" r:id="rId26" display="https://podminky.urs.cz/item/CS_URS_2024_01/452351111"/>
    <hyperlink ref="F207" r:id="rId27" display="https://podminky.urs.cz/item/CS_URS_2024_01/452351112"/>
    <hyperlink ref="F209" r:id="rId28" display="https://podminky.urs.cz/item/CS_URS_2024_01/452368211"/>
    <hyperlink ref="F216" r:id="rId29" display="https://podminky.urs.cz/item/CS_URS_2024_01/566901134"/>
    <hyperlink ref="F219" r:id="rId30" display="https://podminky.urs.cz/item/CS_URS_2024_01/566901144"/>
    <hyperlink ref="F221" r:id="rId31" display="https://podminky.urs.cz/item/CS_URS_2024_01/566901161"/>
    <hyperlink ref="F224" r:id="rId32" display="https://podminky.urs.cz/item/CS_URS_2024_01/817474111"/>
    <hyperlink ref="F228" r:id="rId33" display="https://podminky.urs.cz/item/CS_URS_2024_01/871161141"/>
    <hyperlink ref="F233" r:id="rId34" display="https://podminky.urs.cz/item/CS_URS_2024_01/871171141"/>
    <hyperlink ref="F240" r:id="rId35" display="https://podminky.urs.cz/item/CS_URS_2024_01/871313121"/>
    <hyperlink ref="F245" r:id="rId36" display="https://podminky.urs.cz/item/CS_URS_2024_01/877310310"/>
    <hyperlink ref="F249" r:id="rId37" display="https://podminky.urs.cz/item/CS_URS_2024_01/879171111"/>
    <hyperlink ref="F251" r:id="rId38" display="https://podminky.urs.cz/item/CS_URS_2024_01/891162211"/>
    <hyperlink ref="F254" r:id="rId39" display="https://podminky.urs.cz/item/CS_URS_2024_01/892233122"/>
    <hyperlink ref="F256" r:id="rId40" display="https://podminky.urs.cz/item/CS_URS_2024_01/892372111"/>
    <hyperlink ref="F258" r:id="rId41" display="https://podminky.urs.cz/item/CS_URS_2024_01/892351111"/>
    <hyperlink ref="F260" r:id="rId42" display="https://podminky.urs.cz/item/CS_URS_2024_01/893811152"/>
    <hyperlink ref="F263" r:id="rId43" display="https://podminky.urs.cz/item/CS_URS_2024_01/894812311"/>
    <hyperlink ref="F266" r:id="rId44" display="https://podminky.urs.cz/item/CS_URS_2024_01/894812313"/>
    <hyperlink ref="F269" r:id="rId45" display="https://podminky.urs.cz/item/CS_URS_2024_01/894812332"/>
    <hyperlink ref="F274" r:id="rId46" display="https://podminky.urs.cz/item/CS_URS_2024_01/894812339"/>
    <hyperlink ref="F276" r:id="rId47" display="https://podminky.urs.cz/item/CS_URS_2024_01/894812354"/>
    <hyperlink ref="F278" r:id="rId48" display="https://podminky.urs.cz/item/CS_URS_2024_01/899623151"/>
    <hyperlink ref="F281" r:id="rId49" display="https://podminky.urs.cz/item/CS_URS_2024_01/899721111"/>
    <hyperlink ref="F286" r:id="rId50" display="https://podminky.urs.cz/item/CS_URS_2024_01/899722111"/>
    <hyperlink ref="F289" r:id="rId51" display="https://podminky.urs.cz/item/CS_URS_2024_01/915491211"/>
    <hyperlink ref="F293" r:id="rId52" display="https://podminky.urs.cz/item/CS_URS_2024_01/916131213"/>
    <hyperlink ref="F297" r:id="rId53" display="https://podminky.urs.cz/item/CS_URS_2024_01/919121233"/>
    <hyperlink ref="F299" r:id="rId54" display="https://podminky.urs.cz/item/CS_URS_2024_01/919735112"/>
    <hyperlink ref="F303" r:id="rId55" display="https://podminky.urs.cz/item/CS_URS_2024_01/997221571"/>
    <hyperlink ref="F305" r:id="rId56" display="https://podminky.urs.cz/item/CS_URS_2024_01/997221579"/>
    <hyperlink ref="F308" r:id="rId57" display="https://podminky.urs.cz/item/CS_URS_2024_01/997221612"/>
    <hyperlink ref="F310" r:id="rId58" display="https://podminky.urs.cz/item/CS_URS_2024_01/997221645"/>
    <hyperlink ref="F312" r:id="rId59" display="https://podminky.urs.cz/item/CS_URS_2024_01/997221655"/>
    <hyperlink ref="F316" r:id="rId60" display="https://podminky.urs.cz/item/CS_URS_2024_01/998276101"/>
    <hyperlink ref="F320" r:id="rId61" display="https://podminky.urs.cz/item/CS_URS_2024_01/721173316"/>
    <hyperlink ref="F323" r:id="rId62" display="https://podminky.urs.cz/item/CS_URS_2024_01/721173317"/>
    <hyperlink ref="F326" r:id="rId63" display="https://podminky.urs.cz/item/CS_URS_2024_01/721173401"/>
    <hyperlink ref="F328" r:id="rId64" display="https://podminky.urs.cz/item/CS_URS_2024_01/721173402"/>
    <hyperlink ref="F330" r:id="rId65" display="https://podminky.urs.cz/item/CS_URS_2024_01/721173403"/>
    <hyperlink ref="F333" r:id="rId66" display="https://podminky.urs.cz/item/CS_URS_2024_01/721174024"/>
    <hyperlink ref="F336" r:id="rId67" display="https://podminky.urs.cz/item/CS_URS_2024_01/721174025"/>
    <hyperlink ref="F338" r:id="rId68" display="https://podminky.urs.cz/item/CS_URS_2024_01/721174042"/>
    <hyperlink ref="F340" r:id="rId69" display="https://podminky.urs.cz/item/CS_URS_2024_01/721174043"/>
    <hyperlink ref="F342" r:id="rId70" display="https://podminky.urs.cz/item/CS_URS_2024_01/721174045"/>
    <hyperlink ref="F344" r:id="rId71" display="https://podminky.urs.cz/item/CS_URS_2024_01/721175232"/>
    <hyperlink ref="F346" r:id="rId72" display="https://podminky.urs.cz/item/CS_URS_2024_01/721211422"/>
    <hyperlink ref="F348" r:id="rId73" display="https://podminky.urs.cz/item/CS_URS_2024_01/721212127"/>
    <hyperlink ref="F350" r:id="rId74" display="https://podminky.urs.cz/item/CS_URS_2024_01/721233112"/>
    <hyperlink ref="F352" r:id="rId75" display="https://podminky.urs.cz/item/CS_URS_2024_01/721242116"/>
    <hyperlink ref="F354" r:id="rId76" display="https://podminky.urs.cz/item/CS_URS_2024_01/721290111"/>
    <hyperlink ref="F357" r:id="rId77" display="https://podminky.urs.cz/item/CS_URS_2024_01/721290112"/>
    <hyperlink ref="F360" r:id="rId78" display="https://podminky.urs.cz/item/CS_URS_2024_01/998721201"/>
    <hyperlink ref="F363" r:id="rId79" display="https://podminky.urs.cz/item/CS_URS_2024_01/722174023"/>
    <hyperlink ref="F365" r:id="rId80" display="https://podminky.urs.cz/item/CS_URS_2024_01/722174024"/>
    <hyperlink ref="F367" r:id="rId81" display="https://podminky.urs.cz/item/CS_URS_2024_01/722174025"/>
    <hyperlink ref="F369" r:id="rId82" display="https://podminky.urs.cz/item/CS_URS_2024_01/722174026"/>
    <hyperlink ref="F371" r:id="rId83" display="https://podminky.urs.cz/item/CS_URS_2024_01/722181232"/>
    <hyperlink ref="F374" r:id="rId84" display="https://podminky.urs.cz/item/CS_URS_2024_01/722181233"/>
    <hyperlink ref="F376" r:id="rId85" display="https://podminky.urs.cz/item/CS_URS_2024_01/722182012"/>
    <hyperlink ref="F378" r:id="rId86" display="https://podminky.urs.cz/item/CS_URS_2024_01/722182013"/>
    <hyperlink ref="F380" r:id="rId87" display="https://podminky.urs.cz/item/CS_URS_2024_01/722182014"/>
    <hyperlink ref="F382" r:id="rId88" display="https://podminky.urs.cz/item/CS_URS_2024_01/722182015"/>
    <hyperlink ref="F384" r:id="rId89" display="https://podminky.urs.cz/item/CS_URS_2024_01/722270102"/>
    <hyperlink ref="F386" r:id="rId90" display="https://podminky.urs.cz/item/CS_URS_2024_01/722290234"/>
    <hyperlink ref="F389" r:id="rId91" display="https://podminky.urs.cz/item/CS_URS_2024_01/722290246"/>
    <hyperlink ref="F391" r:id="rId92" display="https://podminky.urs.cz/item/CS_URS_2024_01/998722201"/>
    <hyperlink ref="F395" r:id="rId93" display="https://podminky.urs.cz/item/CS_URS_2024_01/998724201"/>
    <hyperlink ref="F398" r:id="rId94" display="https://podminky.urs.cz/item/CS_URS_2024_01/725112022"/>
    <hyperlink ref="F400" r:id="rId95" display="https://podminky.urs.cz/item/CS_URS_2024_01/725119125"/>
    <hyperlink ref="F403" r:id="rId96" display="https://podminky.urs.cz/item/CS_URS_2024_01/725811116"/>
    <hyperlink ref="F405" r:id="rId97" display="https://podminky.urs.cz/item/CS_URS_2024_01/725819202"/>
    <hyperlink ref="F408" r:id="rId98" display="https://podminky.urs.cz/item/CS_URS_2024_01/725819401"/>
    <hyperlink ref="F411" r:id="rId99" display="https://podminky.urs.cz/item/CS_URS_2024_01/725839202"/>
    <hyperlink ref="F414" r:id="rId100" display="https://podminky.urs.cz/item/CS_URS_2024_01/725861102"/>
    <hyperlink ref="F416" r:id="rId101" display="https://podminky.urs.cz/item/CS_URS_2024_01/725861311"/>
    <hyperlink ref="F418" r:id="rId102" display="https://podminky.urs.cz/item/CS_URS_2024_01/725862103"/>
    <hyperlink ref="F420" r:id="rId103" display="https://podminky.urs.cz/item/CS_URS_2024_01/725863311"/>
    <hyperlink ref="F422" r:id="rId104" display="https://podminky.urs.cz/item/CS_URS_2024_01/725865501"/>
    <hyperlink ref="F424" r:id="rId105" display="https://podminky.urs.cz/item/CS_URS_2024_01/725211616"/>
    <hyperlink ref="F426" r:id="rId106" display="https://podminky.urs.cz/item/CS_URS_2024_01/725219101"/>
    <hyperlink ref="F429" r:id="rId107" display="https://podminky.urs.cz/item/CS_URS_2024_01/725244906"/>
    <hyperlink ref="F432" r:id="rId108" display="https://podminky.urs.cz/item/CS_URS_2024_01/725244907"/>
    <hyperlink ref="F435" r:id="rId109" display="https://podminky.urs.cz/item/CS_URS_2024_01/725291668"/>
    <hyperlink ref="F438" r:id="rId110" display="https://podminky.urs.cz/item/CS_URS_2024_01/725291670"/>
    <hyperlink ref="F441" r:id="rId111" display="https://podminky.urs.cz/item/CS_URS_2024_01/725291674"/>
    <hyperlink ref="F444" r:id="rId112" display="https://podminky.urs.cz/item/CS_URS_2024_01/725291676"/>
    <hyperlink ref="F447" r:id="rId113" display="https://podminky.urs.cz/item/CS_URS_2024_01/725331111"/>
    <hyperlink ref="F449" r:id="rId114" display="https://podminky.urs.cz/item/CS_URS_2024_01/725829121"/>
    <hyperlink ref="F452" r:id="rId115" display="https://podminky.urs.cz/item/CS_URS_2024_01/725829131"/>
    <hyperlink ref="F455" r:id="rId116" display="https://podminky.urs.cz/item/CS_URS_2024_01/725829131"/>
    <hyperlink ref="F458" r:id="rId117" display="https://podminky.urs.cz/item/CS_URS_2024_01/725841333"/>
    <hyperlink ref="F460" r:id="rId118" display="https://podminky.urs.cz/item/CS_URS_2024_01/998725201"/>
    <hyperlink ref="F463" r:id="rId119" display="https://podminky.urs.cz/item/CS_URS_2024_01/726111031"/>
    <hyperlink ref="F465" r:id="rId120" display="https://podminky.urs.cz/item/CS_URS_2024_01/726191001"/>
    <hyperlink ref="F467" r:id="rId121" display="https://podminky.urs.cz/item/CS_URS_2024_01/726191002"/>
    <hyperlink ref="F469" r:id="rId122" display="https://podminky.urs.cz/item/CS_URS_2024_01/726191011"/>
    <hyperlink ref="F472" r:id="rId123" display="https://podminky.urs.cz/item/CS_URS_2024_01/998726211"/>
    <hyperlink ref="F475" r:id="rId124" display="https://podminky.urs.cz/item/CS_URS_2024_01/732490102"/>
    <hyperlink ref="F479" r:id="rId125" display="https://podminky.urs.cz/item/CS_URS_2024_01/998732201"/>
    <hyperlink ref="F482" r:id="rId126" display="https://podminky.urs.cz/item/CS_URS_2024_01/734220122"/>
    <hyperlink ref="F484" r:id="rId127" display="https://podminky.urs.cz/item/CS_URS_2024_01/998734201"/>
    <hyperlink ref="F487" r:id="rId128" display="https://podminky.urs.cz/item/CS_URS_2024_01/751613140"/>
    <hyperlink ref="F490" r:id="rId129" display="https://podminky.urs.cz/item/CS_URS_2024_01/998751201"/>
    <hyperlink ref="F493" r:id="rId130" display="https://podminky.urs.cz/item/CS_URS_2024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3092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Fplan projekty a stavby s. r. 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ROUND(J82,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ROUND((SUM(BE82:BE130)),  2)</f>
        <v>0</v>
      </c>
      <c r="G33" s="40"/>
      <c r="H33" s="40"/>
      <c r="I33" s="159">
        <v>0.20999999999999999</v>
      </c>
      <c r="J33" s="158">
        <f>ROUND(((SUM(BE82:BE130))*I33),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ROUND((SUM(BF82:BF130)),  2)</f>
        <v>0</v>
      </c>
      <c r="G34" s="40"/>
      <c r="H34" s="40"/>
      <c r="I34" s="159">
        <v>0.12</v>
      </c>
      <c r="J34" s="158">
        <f>ROUND(((SUM(BF82:BF130))*I34),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ROUND((SUM(BG82:BG130)),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ROUND((SUM(BH82:BH130)),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ROUND((SUM(BI82:BI130)),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01.4.b - Vzduchotechnika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3093</v>
      </c>
      <c r="E60" s="179"/>
      <c r="F60" s="179"/>
      <c r="G60" s="179"/>
      <c r="H60" s="179"/>
      <c r="I60" s="179"/>
      <c r="J60" s="180">
        <f>J83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148</v>
      </c>
      <c r="E61" s="179"/>
      <c r="F61" s="179"/>
      <c r="G61" s="179"/>
      <c r="H61" s="179"/>
      <c r="I61" s="179"/>
      <c r="J61" s="180">
        <f>J127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2"/>
      <c r="C62" s="127"/>
      <c r="D62" s="183" t="s">
        <v>2430</v>
      </c>
      <c r="E62" s="184"/>
      <c r="F62" s="184"/>
      <c r="G62" s="184"/>
      <c r="H62" s="184"/>
      <c r="I62" s="184"/>
      <c r="J62" s="185">
        <f>J128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4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163</v>
      </c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71" t="str">
        <f>E7</f>
        <v>Nová budova pečovatelské služby FCHL</v>
      </c>
      <c r="F72" s="34"/>
      <c r="G72" s="34"/>
      <c r="H72" s="34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132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01.4.b - Vzduchotechnika</v>
      </c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Litomyšl</v>
      </c>
      <c r="G76" s="42"/>
      <c r="H76" s="42"/>
      <c r="I76" s="34" t="s">
        <v>23</v>
      </c>
      <c r="J76" s="74" t="str">
        <f>IF(J12="","",J12)</f>
        <v>11. 12. 2023</v>
      </c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 xml:space="preserve"> </v>
      </c>
      <c r="G78" s="42"/>
      <c r="H78" s="42"/>
      <c r="I78" s="34" t="s">
        <v>31</v>
      </c>
      <c r="J78" s="38" t="str">
        <f>E21</f>
        <v>Fplan projekty a stavby s. r. o.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 xml:space="preserve"> 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87"/>
      <c r="B81" s="188"/>
      <c r="C81" s="189" t="s">
        <v>164</v>
      </c>
      <c r="D81" s="190" t="s">
        <v>56</v>
      </c>
      <c r="E81" s="190" t="s">
        <v>52</v>
      </c>
      <c r="F81" s="190" t="s">
        <v>53</v>
      </c>
      <c r="G81" s="190" t="s">
        <v>165</v>
      </c>
      <c r="H81" s="190" t="s">
        <v>166</v>
      </c>
      <c r="I81" s="190" t="s">
        <v>167</v>
      </c>
      <c r="J81" s="190" t="s">
        <v>136</v>
      </c>
      <c r="K81" s="191" t="s">
        <v>168</v>
      </c>
      <c r="L81" s="192"/>
      <c r="M81" s="94" t="s">
        <v>19</v>
      </c>
      <c r="N81" s="95" t="s">
        <v>41</v>
      </c>
      <c r="O81" s="95" t="s">
        <v>169</v>
      </c>
      <c r="P81" s="95" t="s">
        <v>170</v>
      </c>
      <c r="Q81" s="95" t="s">
        <v>171</v>
      </c>
      <c r="R81" s="95" t="s">
        <v>172</v>
      </c>
      <c r="S81" s="95" t="s">
        <v>173</v>
      </c>
      <c r="T81" s="96" t="s">
        <v>174</v>
      </c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  <c r="AE81" s="187"/>
    </row>
    <row r="82" s="2" customFormat="1" ht="22.8" customHeight="1">
      <c r="A82" s="40"/>
      <c r="B82" s="41"/>
      <c r="C82" s="101" t="s">
        <v>175</v>
      </c>
      <c r="D82" s="42"/>
      <c r="E82" s="42"/>
      <c r="F82" s="42"/>
      <c r="G82" s="42"/>
      <c r="H82" s="42"/>
      <c r="I82" s="42"/>
      <c r="J82" s="193">
        <f>BK82</f>
        <v>0</v>
      </c>
      <c r="K82" s="42"/>
      <c r="L82" s="46"/>
      <c r="M82" s="97"/>
      <c r="N82" s="194"/>
      <c r="O82" s="98"/>
      <c r="P82" s="195">
        <f>P83+P127</f>
        <v>0</v>
      </c>
      <c r="Q82" s="98"/>
      <c r="R82" s="195">
        <f>R83+R127</f>
        <v>0.027519999999999999</v>
      </c>
      <c r="S82" s="98"/>
      <c r="T82" s="196">
        <f>T83+T127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70</v>
      </c>
      <c r="AU82" s="19" t="s">
        <v>137</v>
      </c>
      <c r="BK82" s="197">
        <f>BK83+BK127</f>
        <v>0</v>
      </c>
    </row>
    <row r="83" s="12" customFormat="1" ht="25.92" customHeight="1">
      <c r="A83" s="12"/>
      <c r="B83" s="198"/>
      <c r="C83" s="199"/>
      <c r="D83" s="200" t="s">
        <v>70</v>
      </c>
      <c r="E83" s="201" t="s">
        <v>3094</v>
      </c>
      <c r="F83" s="201" t="s">
        <v>3095</v>
      </c>
      <c r="G83" s="199"/>
      <c r="H83" s="199"/>
      <c r="I83" s="202"/>
      <c r="J83" s="203">
        <f>BK83</f>
        <v>0</v>
      </c>
      <c r="K83" s="199"/>
      <c r="L83" s="204"/>
      <c r="M83" s="205"/>
      <c r="N83" s="206"/>
      <c r="O83" s="206"/>
      <c r="P83" s="207">
        <f>SUM(P84:P126)</f>
        <v>0</v>
      </c>
      <c r="Q83" s="206"/>
      <c r="R83" s="207">
        <f>SUM(R84:R126)</f>
        <v>0</v>
      </c>
      <c r="S83" s="206"/>
      <c r="T83" s="208">
        <f>SUM(T84:T126)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79</v>
      </c>
      <c r="AT83" s="210" t="s">
        <v>70</v>
      </c>
      <c r="AU83" s="210" t="s">
        <v>71</v>
      </c>
      <c r="AY83" s="209" t="s">
        <v>178</v>
      </c>
      <c r="BK83" s="211">
        <f>SUM(BK84:BK126)</f>
        <v>0</v>
      </c>
    </row>
    <row r="84" s="2" customFormat="1" ht="156.75" customHeight="1">
      <c r="A84" s="40"/>
      <c r="B84" s="41"/>
      <c r="C84" s="214" t="s">
        <v>79</v>
      </c>
      <c r="D84" s="214" t="s">
        <v>180</v>
      </c>
      <c r="E84" s="215" t="s">
        <v>3096</v>
      </c>
      <c r="F84" s="216" t="s">
        <v>3097</v>
      </c>
      <c r="G84" s="217" t="s">
        <v>1882</v>
      </c>
      <c r="H84" s="218">
        <v>1</v>
      </c>
      <c r="I84" s="219"/>
      <c r="J84" s="220">
        <f>ROUND(I84*H84,2)</f>
        <v>0</v>
      </c>
      <c r="K84" s="216" t="s">
        <v>19</v>
      </c>
      <c r="L84" s="46"/>
      <c r="M84" s="221" t="s">
        <v>19</v>
      </c>
      <c r="N84" s="222" t="s">
        <v>42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185</v>
      </c>
      <c r="AT84" s="225" t="s">
        <v>180</v>
      </c>
      <c r="AU84" s="225" t="s">
        <v>79</v>
      </c>
      <c r="AY84" s="19" t="s">
        <v>178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79</v>
      </c>
      <c r="BK84" s="226">
        <f>ROUND(I84*H84,2)</f>
        <v>0</v>
      </c>
      <c r="BL84" s="19" t="s">
        <v>185</v>
      </c>
      <c r="BM84" s="225" t="s">
        <v>81</v>
      </c>
    </row>
    <row r="85" s="2" customFormat="1" ht="16.5" customHeight="1">
      <c r="A85" s="40"/>
      <c r="B85" s="41"/>
      <c r="C85" s="214" t="s">
        <v>81</v>
      </c>
      <c r="D85" s="214" t="s">
        <v>180</v>
      </c>
      <c r="E85" s="215" t="s">
        <v>3098</v>
      </c>
      <c r="F85" s="216" t="s">
        <v>3099</v>
      </c>
      <c r="G85" s="217" t="s">
        <v>1882</v>
      </c>
      <c r="H85" s="218">
        <v>1</v>
      </c>
      <c r="I85" s="219"/>
      <c r="J85" s="220">
        <f>ROUND(I85*H85,2)</f>
        <v>0</v>
      </c>
      <c r="K85" s="216" t="s">
        <v>19</v>
      </c>
      <c r="L85" s="46"/>
      <c r="M85" s="221" t="s">
        <v>19</v>
      </c>
      <c r="N85" s="222" t="s">
        <v>42</v>
      </c>
      <c r="O85" s="86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5" t="s">
        <v>185</v>
      </c>
      <c r="AT85" s="225" t="s">
        <v>180</v>
      </c>
      <c r="AU85" s="225" t="s">
        <v>79</v>
      </c>
      <c r="AY85" s="19" t="s">
        <v>178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9" t="s">
        <v>79</v>
      </c>
      <c r="BK85" s="226">
        <f>ROUND(I85*H85,2)</f>
        <v>0</v>
      </c>
      <c r="BL85" s="19" t="s">
        <v>185</v>
      </c>
      <c r="BM85" s="225" t="s">
        <v>185</v>
      </c>
    </row>
    <row r="86" s="2" customFormat="1" ht="24.15" customHeight="1">
      <c r="A86" s="40"/>
      <c r="B86" s="41"/>
      <c r="C86" s="214" t="s">
        <v>197</v>
      </c>
      <c r="D86" s="214" t="s">
        <v>180</v>
      </c>
      <c r="E86" s="215" t="s">
        <v>3100</v>
      </c>
      <c r="F86" s="216" t="s">
        <v>3101</v>
      </c>
      <c r="G86" s="217" t="s">
        <v>1882</v>
      </c>
      <c r="H86" s="218">
        <v>1</v>
      </c>
      <c r="I86" s="219"/>
      <c r="J86" s="220">
        <f>ROUND(I86*H86,2)</f>
        <v>0</v>
      </c>
      <c r="K86" s="216" t="s">
        <v>19</v>
      </c>
      <c r="L86" s="46"/>
      <c r="M86" s="221" t="s">
        <v>19</v>
      </c>
      <c r="N86" s="222" t="s">
        <v>42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185</v>
      </c>
      <c r="AT86" s="225" t="s">
        <v>180</v>
      </c>
      <c r="AU86" s="225" t="s">
        <v>79</v>
      </c>
      <c r="AY86" s="19" t="s">
        <v>178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79</v>
      </c>
      <c r="BK86" s="226">
        <f>ROUND(I86*H86,2)</f>
        <v>0</v>
      </c>
      <c r="BL86" s="19" t="s">
        <v>185</v>
      </c>
      <c r="BM86" s="225" t="s">
        <v>222</v>
      </c>
    </row>
    <row r="87" s="2" customFormat="1" ht="24.15" customHeight="1">
      <c r="A87" s="40"/>
      <c r="B87" s="41"/>
      <c r="C87" s="214" t="s">
        <v>185</v>
      </c>
      <c r="D87" s="214" t="s">
        <v>180</v>
      </c>
      <c r="E87" s="215" t="s">
        <v>3102</v>
      </c>
      <c r="F87" s="216" t="s">
        <v>3103</v>
      </c>
      <c r="G87" s="217" t="s">
        <v>1882</v>
      </c>
      <c r="H87" s="218">
        <v>1</v>
      </c>
      <c r="I87" s="219"/>
      <c r="J87" s="220">
        <f>ROUND(I87*H87,2)</f>
        <v>0</v>
      </c>
      <c r="K87" s="216" t="s">
        <v>19</v>
      </c>
      <c r="L87" s="46"/>
      <c r="M87" s="221" t="s">
        <v>19</v>
      </c>
      <c r="N87" s="222" t="s">
        <v>42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185</v>
      </c>
      <c r="AT87" s="225" t="s">
        <v>180</v>
      </c>
      <c r="AU87" s="225" t="s">
        <v>79</v>
      </c>
      <c r="AY87" s="19" t="s">
        <v>178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185</v>
      </c>
      <c r="BM87" s="225" t="s">
        <v>232</v>
      </c>
    </row>
    <row r="88" s="2" customFormat="1" ht="16.5" customHeight="1">
      <c r="A88" s="40"/>
      <c r="B88" s="41"/>
      <c r="C88" s="214" t="s">
        <v>215</v>
      </c>
      <c r="D88" s="214" t="s">
        <v>180</v>
      </c>
      <c r="E88" s="215" t="s">
        <v>3104</v>
      </c>
      <c r="F88" s="216" t="s">
        <v>3105</v>
      </c>
      <c r="G88" s="217" t="s">
        <v>1882</v>
      </c>
      <c r="H88" s="218">
        <v>1</v>
      </c>
      <c r="I88" s="219"/>
      <c r="J88" s="220">
        <f>ROUND(I88*H88,2)</f>
        <v>0</v>
      </c>
      <c r="K88" s="216" t="s">
        <v>19</v>
      </c>
      <c r="L88" s="46"/>
      <c r="M88" s="221" t="s">
        <v>19</v>
      </c>
      <c r="N88" s="222" t="s">
        <v>42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185</v>
      </c>
      <c r="AT88" s="225" t="s">
        <v>180</v>
      </c>
      <c r="AU88" s="225" t="s">
        <v>79</v>
      </c>
      <c r="AY88" s="19" t="s">
        <v>178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185</v>
      </c>
      <c r="BM88" s="225" t="s">
        <v>246</v>
      </c>
    </row>
    <row r="89" s="2" customFormat="1" ht="16.5" customHeight="1">
      <c r="A89" s="40"/>
      <c r="B89" s="41"/>
      <c r="C89" s="214" t="s">
        <v>222</v>
      </c>
      <c r="D89" s="214" t="s">
        <v>180</v>
      </c>
      <c r="E89" s="215" t="s">
        <v>3106</v>
      </c>
      <c r="F89" s="216" t="s">
        <v>3107</v>
      </c>
      <c r="G89" s="217" t="s">
        <v>1882</v>
      </c>
      <c r="H89" s="218">
        <v>1</v>
      </c>
      <c r="I89" s="219"/>
      <c r="J89" s="220">
        <f>ROUND(I89*H89,2)</f>
        <v>0</v>
      </c>
      <c r="K89" s="216" t="s">
        <v>19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185</v>
      </c>
      <c r="AT89" s="225" t="s">
        <v>180</v>
      </c>
      <c r="AU89" s="225" t="s">
        <v>79</v>
      </c>
      <c r="AY89" s="19" t="s">
        <v>178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185</v>
      </c>
      <c r="BM89" s="225" t="s">
        <v>8</v>
      </c>
    </row>
    <row r="90" s="2" customFormat="1" ht="16.5" customHeight="1">
      <c r="A90" s="40"/>
      <c r="B90" s="41"/>
      <c r="C90" s="214" t="s">
        <v>230</v>
      </c>
      <c r="D90" s="214" t="s">
        <v>180</v>
      </c>
      <c r="E90" s="215" t="s">
        <v>3108</v>
      </c>
      <c r="F90" s="216" t="s">
        <v>3109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79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261</v>
      </c>
    </row>
    <row r="91" s="2" customFormat="1" ht="16.5" customHeight="1">
      <c r="A91" s="40"/>
      <c r="B91" s="41"/>
      <c r="C91" s="214" t="s">
        <v>232</v>
      </c>
      <c r="D91" s="214" t="s">
        <v>180</v>
      </c>
      <c r="E91" s="215" t="s">
        <v>3110</v>
      </c>
      <c r="F91" s="216" t="s">
        <v>3111</v>
      </c>
      <c r="G91" s="217" t="s">
        <v>3112</v>
      </c>
      <c r="H91" s="218">
        <v>8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79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272</v>
      </c>
    </row>
    <row r="92" s="2" customFormat="1" ht="16.5" customHeight="1">
      <c r="A92" s="40"/>
      <c r="B92" s="41"/>
      <c r="C92" s="214" t="s">
        <v>238</v>
      </c>
      <c r="D92" s="214" t="s">
        <v>180</v>
      </c>
      <c r="E92" s="215" t="s">
        <v>3113</v>
      </c>
      <c r="F92" s="216" t="s">
        <v>3114</v>
      </c>
      <c r="G92" s="217" t="s">
        <v>3112</v>
      </c>
      <c r="H92" s="218">
        <v>7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79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285</v>
      </c>
    </row>
    <row r="93" s="2" customFormat="1" ht="16.5" customHeight="1">
      <c r="A93" s="40"/>
      <c r="B93" s="41"/>
      <c r="C93" s="214" t="s">
        <v>246</v>
      </c>
      <c r="D93" s="214" t="s">
        <v>180</v>
      </c>
      <c r="E93" s="215" t="s">
        <v>3115</v>
      </c>
      <c r="F93" s="216" t="s">
        <v>3116</v>
      </c>
      <c r="G93" s="217" t="s">
        <v>3112</v>
      </c>
      <c r="H93" s="218">
        <v>8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79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297</v>
      </c>
    </row>
    <row r="94" s="2" customFormat="1" ht="37.8" customHeight="1">
      <c r="A94" s="40"/>
      <c r="B94" s="41"/>
      <c r="C94" s="214" t="s">
        <v>248</v>
      </c>
      <c r="D94" s="214" t="s">
        <v>180</v>
      </c>
      <c r="E94" s="215" t="s">
        <v>3117</v>
      </c>
      <c r="F94" s="216" t="s">
        <v>3118</v>
      </c>
      <c r="G94" s="217" t="s">
        <v>1882</v>
      </c>
      <c r="H94" s="218">
        <v>2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79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304</v>
      </c>
    </row>
    <row r="95" s="2" customFormat="1" ht="44.25" customHeight="1">
      <c r="A95" s="40"/>
      <c r="B95" s="41"/>
      <c r="C95" s="214" t="s">
        <v>8</v>
      </c>
      <c r="D95" s="214" t="s">
        <v>180</v>
      </c>
      <c r="E95" s="215" t="s">
        <v>3119</v>
      </c>
      <c r="F95" s="216" t="s">
        <v>3120</v>
      </c>
      <c r="G95" s="217" t="s">
        <v>1882</v>
      </c>
      <c r="H95" s="218">
        <v>5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79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316</v>
      </c>
    </row>
    <row r="96" s="2" customFormat="1" ht="44.25" customHeight="1">
      <c r="A96" s="40"/>
      <c r="B96" s="41"/>
      <c r="C96" s="214" t="s">
        <v>259</v>
      </c>
      <c r="D96" s="214" t="s">
        <v>180</v>
      </c>
      <c r="E96" s="215" t="s">
        <v>3121</v>
      </c>
      <c r="F96" s="216" t="s">
        <v>3122</v>
      </c>
      <c r="G96" s="217" t="s">
        <v>1882</v>
      </c>
      <c r="H96" s="218">
        <v>4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79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328</v>
      </c>
    </row>
    <row r="97" s="2" customFormat="1" ht="44.25" customHeight="1">
      <c r="A97" s="40"/>
      <c r="B97" s="41"/>
      <c r="C97" s="214" t="s">
        <v>261</v>
      </c>
      <c r="D97" s="214" t="s">
        <v>180</v>
      </c>
      <c r="E97" s="215" t="s">
        <v>3123</v>
      </c>
      <c r="F97" s="216" t="s">
        <v>3124</v>
      </c>
      <c r="G97" s="217" t="s">
        <v>1882</v>
      </c>
      <c r="H97" s="218">
        <v>2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79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343</v>
      </c>
    </row>
    <row r="98" s="2" customFormat="1" ht="16.5" customHeight="1">
      <c r="A98" s="40"/>
      <c r="B98" s="41"/>
      <c r="C98" s="214" t="s">
        <v>266</v>
      </c>
      <c r="D98" s="214" t="s">
        <v>180</v>
      </c>
      <c r="E98" s="215" t="s">
        <v>3125</v>
      </c>
      <c r="F98" s="216" t="s">
        <v>3126</v>
      </c>
      <c r="G98" s="217" t="s">
        <v>1882</v>
      </c>
      <c r="H98" s="218">
        <v>5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79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356</v>
      </c>
    </row>
    <row r="99" s="2" customFormat="1" ht="16.5" customHeight="1">
      <c r="A99" s="40"/>
      <c r="B99" s="41"/>
      <c r="C99" s="214" t="s">
        <v>272</v>
      </c>
      <c r="D99" s="214" t="s">
        <v>180</v>
      </c>
      <c r="E99" s="215" t="s">
        <v>3127</v>
      </c>
      <c r="F99" s="216" t="s">
        <v>3128</v>
      </c>
      <c r="G99" s="217" t="s">
        <v>1882</v>
      </c>
      <c r="H99" s="218">
        <v>3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79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367</v>
      </c>
    </row>
    <row r="100" s="2" customFormat="1" ht="16.5" customHeight="1">
      <c r="A100" s="40"/>
      <c r="B100" s="41"/>
      <c r="C100" s="214" t="s">
        <v>279</v>
      </c>
      <c r="D100" s="214" t="s">
        <v>180</v>
      </c>
      <c r="E100" s="215" t="s">
        <v>3129</v>
      </c>
      <c r="F100" s="216" t="s">
        <v>3130</v>
      </c>
      <c r="G100" s="217" t="s">
        <v>1882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79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378</v>
      </c>
    </row>
    <row r="101" s="2" customFormat="1" ht="16.5" customHeight="1">
      <c r="A101" s="40"/>
      <c r="B101" s="41"/>
      <c r="C101" s="214" t="s">
        <v>285</v>
      </c>
      <c r="D101" s="214" t="s">
        <v>180</v>
      </c>
      <c r="E101" s="215" t="s">
        <v>3131</v>
      </c>
      <c r="F101" s="216" t="s">
        <v>3132</v>
      </c>
      <c r="G101" s="217" t="s">
        <v>1882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79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390</v>
      </c>
    </row>
    <row r="102" s="2" customFormat="1" ht="16.5" customHeight="1">
      <c r="A102" s="40"/>
      <c r="B102" s="41"/>
      <c r="C102" s="214" t="s">
        <v>291</v>
      </c>
      <c r="D102" s="214" t="s">
        <v>180</v>
      </c>
      <c r="E102" s="215" t="s">
        <v>3133</v>
      </c>
      <c r="F102" s="216" t="s">
        <v>3134</v>
      </c>
      <c r="G102" s="217" t="s">
        <v>1882</v>
      </c>
      <c r="H102" s="218">
        <v>5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79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401</v>
      </c>
    </row>
    <row r="103" s="2" customFormat="1" ht="16.5" customHeight="1">
      <c r="A103" s="40"/>
      <c r="B103" s="41"/>
      <c r="C103" s="214" t="s">
        <v>297</v>
      </c>
      <c r="D103" s="214" t="s">
        <v>180</v>
      </c>
      <c r="E103" s="215" t="s">
        <v>3135</v>
      </c>
      <c r="F103" s="216" t="s">
        <v>3136</v>
      </c>
      <c r="G103" s="217" t="s">
        <v>1882</v>
      </c>
      <c r="H103" s="218">
        <v>2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79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415</v>
      </c>
    </row>
    <row r="104" s="2" customFormat="1" ht="16.5" customHeight="1">
      <c r="A104" s="40"/>
      <c r="B104" s="41"/>
      <c r="C104" s="214" t="s">
        <v>7</v>
      </c>
      <c r="D104" s="214" t="s">
        <v>180</v>
      </c>
      <c r="E104" s="215" t="s">
        <v>3137</v>
      </c>
      <c r="F104" s="216" t="s">
        <v>3138</v>
      </c>
      <c r="G104" s="217" t="s">
        <v>1882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79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429</v>
      </c>
    </row>
    <row r="105" s="2" customFormat="1" ht="16.5" customHeight="1">
      <c r="A105" s="40"/>
      <c r="B105" s="41"/>
      <c r="C105" s="214" t="s">
        <v>304</v>
      </c>
      <c r="D105" s="214" t="s">
        <v>180</v>
      </c>
      <c r="E105" s="215" t="s">
        <v>3139</v>
      </c>
      <c r="F105" s="216" t="s">
        <v>3140</v>
      </c>
      <c r="G105" s="217" t="s">
        <v>1882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79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444</v>
      </c>
    </row>
    <row r="106" s="2" customFormat="1" ht="16.5" customHeight="1">
      <c r="A106" s="40"/>
      <c r="B106" s="41"/>
      <c r="C106" s="214" t="s">
        <v>310</v>
      </c>
      <c r="D106" s="214" t="s">
        <v>180</v>
      </c>
      <c r="E106" s="215" t="s">
        <v>3141</v>
      </c>
      <c r="F106" s="216" t="s">
        <v>3142</v>
      </c>
      <c r="G106" s="217" t="s">
        <v>1882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79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455</v>
      </c>
    </row>
    <row r="107" s="2" customFormat="1" ht="16.5" customHeight="1">
      <c r="A107" s="40"/>
      <c r="B107" s="41"/>
      <c r="C107" s="214" t="s">
        <v>316</v>
      </c>
      <c r="D107" s="214" t="s">
        <v>180</v>
      </c>
      <c r="E107" s="215" t="s">
        <v>3143</v>
      </c>
      <c r="F107" s="216" t="s">
        <v>3144</v>
      </c>
      <c r="G107" s="217" t="s">
        <v>1882</v>
      </c>
      <c r="H107" s="218">
        <v>1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79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465</v>
      </c>
    </row>
    <row r="108" s="2" customFormat="1" ht="16.5" customHeight="1">
      <c r="A108" s="40"/>
      <c r="B108" s="41"/>
      <c r="C108" s="214" t="s">
        <v>321</v>
      </c>
      <c r="D108" s="214" t="s">
        <v>180</v>
      </c>
      <c r="E108" s="215" t="s">
        <v>3145</v>
      </c>
      <c r="F108" s="216" t="s">
        <v>3146</v>
      </c>
      <c r="G108" s="217" t="s">
        <v>1882</v>
      </c>
      <c r="H108" s="218">
        <v>3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79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481</v>
      </c>
    </row>
    <row r="109" s="2" customFormat="1" ht="16.5" customHeight="1">
      <c r="A109" s="40"/>
      <c r="B109" s="41"/>
      <c r="C109" s="214" t="s">
        <v>328</v>
      </c>
      <c r="D109" s="214" t="s">
        <v>180</v>
      </c>
      <c r="E109" s="215" t="s">
        <v>3147</v>
      </c>
      <c r="F109" s="216" t="s">
        <v>3148</v>
      </c>
      <c r="G109" s="217" t="s">
        <v>1882</v>
      </c>
      <c r="H109" s="218">
        <v>1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79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492</v>
      </c>
    </row>
    <row r="110" s="2" customFormat="1" ht="16.5" customHeight="1">
      <c r="A110" s="40"/>
      <c r="B110" s="41"/>
      <c r="C110" s="214" t="s">
        <v>334</v>
      </c>
      <c r="D110" s="214" t="s">
        <v>180</v>
      </c>
      <c r="E110" s="215" t="s">
        <v>3149</v>
      </c>
      <c r="F110" s="216" t="s">
        <v>3150</v>
      </c>
      <c r="G110" s="217" t="s">
        <v>1882</v>
      </c>
      <c r="H110" s="218">
        <v>2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79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504</v>
      </c>
    </row>
    <row r="111" s="2" customFormat="1" ht="16.5" customHeight="1">
      <c r="A111" s="40"/>
      <c r="B111" s="41"/>
      <c r="C111" s="214" t="s">
        <v>343</v>
      </c>
      <c r="D111" s="214" t="s">
        <v>180</v>
      </c>
      <c r="E111" s="215" t="s">
        <v>3151</v>
      </c>
      <c r="F111" s="216" t="s">
        <v>3152</v>
      </c>
      <c r="G111" s="217" t="s">
        <v>1882</v>
      </c>
      <c r="H111" s="218">
        <v>1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185</v>
      </c>
      <c r="AT111" s="225" t="s">
        <v>180</v>
      </c>
      <c r="AU111" s="225" t="s">
        <v>79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185</v>
      </c>
      <c r="BM111" s="225" t="s">
        <v>515</v>
      </c>
    </row>
    <row r="112" s="2" customFormat="1" ht="16.5" customHeight="1">
      <c r="A112" s="40"/>
      <c r="B112" s="41"/>
      <c r="C112" s="214" t="s">
        <v>349</v>
      </c>
      <c r="D112" s="214" t="s">
        <v>180</v>
      </c>
      <c r="E112" s="215" t="s">
        <v>3153</v>
      </c>
      <c r="F112" s="216" t="s">
        <v>3154</v>
      </c>
      <c r="G112" s="217" t="s">
        <v>1882</v>
      </c>
      <c r="H112" s="218">
        <v>2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79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526</v>
      </c>
    </row>
    <row r="113" s="2" customFormat="1" ht="16.5" customHeight="1">
      <c r="A113" s="40"/>
      <c r="B113" s="41"/>
      <c r="C113" s="214" t="s">
        <v>356</v>
      </c>
      <c r="D113" s="214" t="s">
        <v>180</v>
      </c>
      <c r="E113" s="215" t="s">
        <v>3155</v>
      </c>
      <c r="F113" s="216" t="s">
        <v>3156</v>
      </c>
      <c r="G113" s="217" t="s">
        <v>1882</v>
      </c>
      <c r="H113" s="218">
        <v>4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79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536</v>
      </c>
    </row>
    <row r="114" s="2" customFormat="1" ht="16.5" customHeight="1">
      <c r="A114" s="40"/>
      <c r="B114" s="41"/>
      <c r="C114" s="214" t="s">
        <v>361</v>
      </c>
      <c r="D114" s="214" t="s">
        <v>180</v>
      </c>
      <c r="E114" s="215" t="s">
        <v>3157</v>
      </c>
      <c r="F114" s="216" t="s">
        <v>3158</v>
      </c>
      <c r="G114" s="217" t="s">
        <v>1882</v>
      </c>
      <c r="H114" s="218">
        <v>2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79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547</v>
      </c>
    </row>
    <row r="115" s="2" customFormat="1" ht="16.5" customHeight="1">
      <c r="A115" s="40"/>
      <c r="B115" s="41"/>
      <c r="C115" s="214" t="s">
        <v>367</v>
      </c>
      <c r="D115" s="214" t="s">
        <v>180</v>
      </c>
      <c r="E115" s="215" t="s">
        <v>3159</v>
      </c>
      <c r="F115" s="216" t="s">
        <v>3160</v>
      </c>
      <c r="G115" s="217" t="s">
        <v>1882</v>
      </c>
      <c r="H115" s="218">
        <v>1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79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559</v>
      </c>
    </row>
    <row r="116" s="2" customFormat="1" ht="16.5" customHeight="1">
      <c r="A116" s="40"/>
      <c r="B116" s="41"/>
      <c r="C116" s="214" t="s">
        <v>372</v>
      </c>
      <c r="D116" s="214" t="s">
        <v>180</v>
      </c>
      <c r="E116" s="215" t="s">
        <v>3161</v>
      </c>
      <c r="F116" s="216" t="s">
        <v>3162</v>
      </c>
      <c r="G116" s="217" t="s">
        <v>1882</v>
      </c>
      <c r="H116" s="218">
        <v>1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79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571</v>
      </c>
    </row>
    <row r="117" s="2" customFormat="1" ht="16.5" customHeight="1">
      <c r="A117" s="40"/>
      <c r="B117" s="41"/>
      <c r="C117" s="214" t="s">
        <v>378</v>
      </c>
      <c r="D117" s="214" t="s">
        <v>180</v>
      </c>
      <c r="E117" s="215" t="s">
        <v>3163</v>
      </c>
      <c r="F117" s="216" t="s">
        <v>3164</v>
      </c>
      <c r="G117" s="217" t="s">
        <v>1882</v>
      </c>
      <c r="H117" s="218">
        <v>1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79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585</v>
      </c>
    </row>
    <row r="118" s="2" customFormat="1" ht="16.5" customHeight="1">
      <c r="A118" s="40"/>
      <c r="B118" s="41"/>
      <c r="C118" s="214" t="s">
        <v>384</v>
      </c>
      <c r="D118" s="214" t="s">
        <v>180</v>
      </c>
      <c r="E118" s="215" t="s">
        <v>3165</v>
      </c>
      <c r="F118" s="216" t="s">
        <v>3166</v>
      </c>
      <c r="G118" s="217" t="s">
        <v>1882</v>
      </c>
      <c r="H118" s="218">
        <v>8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79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600</v>
      </c>
    </row>
    <row r="119" s="2" customFormat="1" ht="16.5" customHeight="1">
      <c r="A119" s="40"/>
      <c r="B119" s="41"/>
      <c r="C119" s="214" t="s">
        <v>390</v>
      </c>
      <c r="D119" s="214" t="s">
        <v>180</v>
      </c>
      <c r="E119" s="215" t="s">
        <v>3167</v>
      </c>
      <c r="F119" s="216" t="s">
        <v>3168</v>
      </c>
      <c r="G119" s="217" t="s">
        <v>1882</v>
      </c>
      <c r="H119" s="218">
        <v>11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185</v>
      </c>
      <c r="AT119" s="225" t="s">
        <v>180</v>
      </c>
      <c r="AU119" s="225" t="s">
        <v>79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185</v>
      </c>
      <c r="BM119" s="225" t="s">
        <v>613</v>
      </c>
    </row>
    <row r="120" s="2" customFormat="1" ht="16.5" customHeight="1">
      <c r="A120" s="40"/>
      <c r="B120" s="41"/>
      <c r="C120" s="214" t="s">
        <v>396</v>
      </c>
      <c r="D120" s="214" t="s">
        <v>180</v>
      </c>
      <c r="E120" s="215" t="s">
        <v>3169</v>
      </c>
      <c r="F120" s="216" t="s">
        <v>3170</v>
      </c>
      <c r="G120" s="217" t="s">
        <v>1882</v>
      </c>
      <c r="H120" s="218">
        <v>2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185</v>
      </c>
      <c r="AT120" s="225" t="s">
        <v>180</v>
      </c>
      <c r="AU120" s="225" t="s">
        <v>79</v>
      </c>
      <c r="AY120" s="19" t="s">
        <v>178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185</v>
      </c>
      <c r="BM120" s="225" t="s">
        <v>625</v>
      </c>
    </row>
    <row r="121" s="2" customFormat="1" ht="16.5" customHeight="1">
      <c r="A121" s="40"/>
      <c r="B121" s="41"/>
      <c r="C121" s="214" t="s">
        <v>401</v>
      </c>
      <c r="D121" s="214" t="s">
        <v>180</v>
      </c>
      <c r="E121" s="215" t="s">
        <v>3171</v>
      </c>
      <c r="F121" s="216" t="s">
        <v>3172</v>
      </c>
      <c r="G121" s="217" t="s">
        <v>1882</v>
      </c>
      <c r="H121" s="218">
        <v>1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79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636</v>
      </c>
    </row>
    <row r="122" s="2" customFormat="1" ht="16.5" customHeight="1">
      <c r="A122" s="40"/>
      <c r="B122" s="41"/>
      <c r="C122" s="214" t="s">
        <v>407</v>
      </c>
      <c r="D122" s="214" t="s">
        <v>180</v>
      </c>
      <c r="E122" s="215" t="s">
        <v>3173</v>
      </c>
      <c r="F122" s="216" t="s">
        <v>3174</v>
      </c>
      <c r="G122" s="217" t="s">
        <v>183</v>
      </c>
      <c r="H122" s="218">
        <v>45.600000000000001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185</v>
      </c>
      <c r="AT122" s="225" t="s">
        <v>180</v>
      </c>
      <c r="AU122" s="225" t="s">
        <v>79</v>
      </c>
      <c r="AY122" s="19" t="s">
        <v>178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185</v>
      </c>
      <c r="BM122" s="225" t="s">
        <v>650</v>
      </c>
    </row>
    <row r="123" s="2" customFormat="1" ht="16.5" customHeight="1">
      <c r="A123" s="40"/>
      <c r="B123" s="41"/>
      <c r="C123" s="214" t="s">
        <v>415</v>
      </c>
      <c r="D123" s="214" t="s">
        <v>180</v>
      </c>
      <c r="E123" s="215" t="s">
        <v>3175</v>
      </c>
      <c r="F123" s="216" t="s">
        <v>3176</v>
      </c>
      <c r="G123" s="217" t="s">
        <v>183</v>
      </c>
      <c r="H123" s="218">
        <v>16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79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664</v>
      </c>
    </row>
    <row r="124" s="2" customFormat="1" ht="37.8" customHeight="1">
      <c r="A124" s="40"/>
      <c r="B124" s="41"/>
      <c r="C124" s="214" t="s">
        <v>423</v>
      </c>
      <c r="D124" s="214" t="s">
        <v>180</v>
      </c>
      <c r="E124" s="215" t="s">
        <v>3177</v>
      </c>
      <c r="F124" s="216" t="s">
        <v>3178</v>
      </c>
      <c r="G124" s="217" t="s">
        <v>183</v>
      </c>
      <c r="H124" s="218">
        <v>20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185</v>
      </c>
      <c r="AT124" s="225" t="s">
        <v>180</v>
      </c>
      <c r="AU124" s="225" t="s">
        <v>79</v>
      </c>
      <c r="AY124" s="19" t="s">
        <v>178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185</v>
      </c>
      <c r="BM124" s="225" t="s">
        <v>675</v>
      </c>
    </row>
    <row r="125" s="2" customFormat="1" ht="16.5" customHeight="1">
      <c r="A125" s="40"/>
      <c r="B125" s="41"/>
      <c r="C125" s="214" t="s">
        <v>429</v>
      </c>
      <c r="D125" s="214" t="s">
        <v>180</v>
      </c>
      <c r="E125" s="215" t="s">
        <v>3179</v>
      </c>
      <c r="F125" s="216" t="s">
        <v>3180</v>
      </c>
      <c r="G125" s="217" t="s">
        <v>1013</v>
      </c>
      <c r="H125" s="218">
        <v>30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185</v>
      </c>
      <c r="AT125" s="225" t="s">
        <v>180</v>
      </c>
      <c r="AU125" s="225" t="s">
        <v>79</v>
      </c>
      <c r="AY125" s="19" t="s">
        <v>178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185</v>
      </c>
      <c r="BM125" s="225" t="s">
        <v>686</v>
      </c>
    </row>
    <row r="126" s="2" customFormat="1" ht="16.5" customHeight="1">
      <c r="A126" s="40"/>
      <c r="B126" s="41"/>
      <c r="C126" s="214" t="s">
        <v>435</v>
      </c>
      <c r="D126" s="214" t="s">
        <v>180</v>
      </c>
      <c r="E126" s="215" t="s">
        <v>3181</v>
      </c>
      <c r="F126" s="216" t="s">
        <v>3182</v>
      </c>
      <c r="G126" s="217" t="s">
        <v>3088</v>
      </c>
      <c r="H126" s="218">
        <v>15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79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698</v>
      </c>
    </row>
    <row r="127" s="12" customFormat="1" ht="25.92" customHeight="1">
      <c r="A127" s="12"/>
      <c r="B127" s="198"/>
      <c r="C127" s="199"/>
      <c r="D127" s="200" t="s">
        <v>70</v>
      </c>
      <c r="E127" s="201" t="s">
        <v>1216</v>
      </c>
      <c r="F127" s="201" t="s">
        <v>1217</v>
      </c>
      <c r="G127" s="199"/>
      <c r="H127" s="199"/>
      <c r="I127" s="202"/>
      <c r="J127" s="203">
        <f>BK127</f>
        <v>0</v>
      </c>
      <c r="K127" s="199"/>
      <c r="L127" s="204"/>
      <c r="M127" s="205"/>
      <c r="N127" s="206"/>
      <c r="O127" s="206"/>
      <c r="P127" s="207">
        <f>P128</f>
        <v>0</v>
      </c>
      <c r="Q127" s="206"/>
      <c r="R127" s="207">
        <f>R128</f>
        <v>0.027519999999999999</v>
      </c>
      <c r="S127" s="206"/>
      <c r="T127" s="208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81</v>
      </c>
      <c r="AT127" s="210" t="s">
        <v>70</v>
      </c>
      <c r="AU127" s="210" t="s">
        <v>71</v>
      </c>
      <c r="AY127" s="209" t="s">
        <v>178</v>
      </c>
      <c r="BK127" s="211">
        <f>BK128</f>
        <v>0</v>
      </c>
    </row>
    <row r="128" s="12" customFormat="1" ht="22.8" customHeight="1">
      <c r="A128" s="12"/>
      <c r="B128" s="198"/>
      <c r="C128" s="199"/>
      <c r="D128" s="200" t="s">
        <v>70</v>
      </c>
      <c r="E128" s="212" t="s">
        <v>3074</v>
      </c>
      <c r="F128" s="212" t="s">
        <v>86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SUM(P129:P130)</f>
        <v>0</v>
      </c>
      <c r="Q128" s="206"/>
      <c r="R128" s="207">
        <f>SUM(R129:R130)</f>
        <v>0.027519999999999999</v>
      </c>
      <c r="S128" s="206"/>
      <c r="T128" s="208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81</v>
      </c>
      <c r="AT128" s="210" t="s">
        <v>70</v>
      </c>
      <c r="AU128" s="210" t="s">
        <v>79</v>
      </c>
      <c r="AY128" s="209" t="s">
        <v>178</v>
      </c>
      <c r="BK128" s="211">
        <f>SUM(BK129:BK130)</f>
        <v>0</v>
      </c>
    </row>
    <row r="129" s="2" customFormat="1" ht="24.15" customHeight="1">
      <c r="A129" s="40"/>
      <c r="B129" s="41"/>
      <c r="C129" s="214" t="s">
        <v>444</v>
      </c>
      <c r="D129" s="214" t="s">
        <v>180</v>
      </c>
      <c r="E129" s="215" t="s">
        <v>3183</v>
      </c>
      <c r="F129" s="216" t="s">
        <v>3184</v>
      </c>
      <c r="G129" s="217" t="s">
        <v>275</v>
      </c>
      <c r="H129" s="218">
        <v>8</v>
      </c>
      <c r="I129" s="219"/>
      <c r="J129" s="220">
        <f>ROUND(I129*H129,2)</f>
        <v>0</v>
      </c>
      <c r="K129" s="216" t="s">
        <v>184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0.0034399999999999999</v>
      </c>
      <c r="R129" s="223">
        <f>Q129*H129</f>
        <v>0.027519999999999999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272</v>
      </c>
      <c r="AT129" s="225" t="s">
        <v>180</v>
      </c>
      <c r="AU129" s="225" t="s">
        <v>81</v>
      </c>
      <c r="AY129" s="19" t="s">
        <v>178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272</v>
      </c>
      <c r="BM129" s="225" t="s">
        <v>3185</v>
      </c>
    </row>
    <row r="130" s="2" customFormat="1">
      <c r="A130" s="40"/>
      <c r="B130" s="41"/>
      <c r="C130" s="42"/>
      <c r="D130" s="227" t="s">
        <v>187</v>
      </c>
      <c r="E130" s="42"/>
      <c r="F130" s="228" t="s">
        <v>3186</v>
      </c>
      <c r="G130" s="42"/>
      <c r="H130" s="42"/>
      <c r="I130" s="229"/>
      <c r="J130" s="42"/>
      <c r="K130" s="42"/>
      <c r="L130" s="46"/>
      <c r="M130" s="276"/>
      <c r="N130" s="277"/>
      <c r="O130" s="278"/>
      <c r="P130" s="278"/>
      <c r="Q130" s="278"/>
      <c r="R130" s="278"/>
      <c r="S130" s="278"/>
      <c r="T130" s="279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187</v>
      </c>
      <c r="AU130" s="19" t="s">
        <v>81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tpi+FI+Y8sFeuNhuY/jpS8dz2lMclHRhXzH88K3nSTZ+eAPaLo/2Pu7P/1K/3rVXrMoZEcewRrqmDfHH3IfCRQ==" hashValue="TOYkADM1cOYfyc9ccAoyQhbhCfPBaULHFqlqFqG85x2Ek15PNRZWy+DMSsEnQYbytFnSV0t89X6I6WTcJ9pZTw==" algorithmName="SHA-512" password="C75F"/>
  <autoFilter ref="C81:K13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130" r:id="rId1" display="https://podminky.urs.cz/item/CS_URS_2024_01/75151004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3187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ROUND(J88,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ROUND((SUM(BE88:BE215)),  2)</f>
        <v>0</v>
      </c>
      <c r="G33" s="40"/>
      <c r="H33" s="40"/>
      <c r="I33" s="159">
        <v>0.20999999999999999</v>
      </c>
      <c r="J33" s="158">
        <f>ROUND(((SUM(BE88:BE215))*I33),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ROUND((SUM(BF88:BF215)),  2)</f>
        <v>0</v>
      </c>
      <c r="G34" s="40"/>
      <c r="H34" s="40"/>
      <c r="I34" s="159">
        <v>0.12</v>
      </c>
      <c r="J34" s="158">
        <f>ROUND(((SUM(BF88:BF215))*I34),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ROUND((SUM(BG88:BG215)),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ROUND((SUM(BH88:BH215)),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ROUND((SUM(BI88:BI215)),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01.4.c - Vytápění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Litomyšl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138</v>
      </c>
      <c r="E60" s="179"/>
      <c r="F60" s="179"/>
      <c r="G60" s="179"/>
      <c r="H60" s="179"/>
      <c r="I60" s="179"/>
      <c r="J60" s="180">
        <f>J89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140</v>
      </c>
      <c r="E61" s="184"/>
      <c r="F61" s="184"/>
      <c r="G61" s="184"/>
      <c r="H61" s="184"/>
      <c r="I61" s="184"/>
      <c r="J61" s="185">
        <f>J90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147</v>
      </c>
      <c r="E62" s="184"/>
      <c r="F62" s="184"/>
      <c r="G62" s="184"/>
      <c r="H62" s="184"/>
      <c r="I62" s="184"/>
      <c r="J62" s="185">
        <f>J100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6"/>
      <c r="C63" s="177"/>
      <c r="D63" s="178" t="s">
        <v>148</v>
      </c>
      <c r="E63" s="179"/>
      <c r="F63" s="179"/>
      <c r="G63" s="179"/>
      <c r="H63" s="179"/>
      <c r="I63" s="179"/>
      <c r="J63" s="180">
        <f>J103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2"/>
      <c r="C64" s="127"/>
      <c r="D64" s="183" t="s">
        <v>2428</v>
      </c>
      <c r="E64" s="184"/>
      <c r="F64" s="184"/>
      <c r="G64" s="184"/>
      <c r="H64" s="184"/>
      <c r="I64" s="184"/>
      <c r="J64" s="185">
        <f>J104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3188</v>
      </c>
      <c r="E65" s="184"/>
      <c r="F65" s="184"/>
      <c r="G65" s="184"/>
      <c r="H65" s="184"/>
      <c r="I65" s="184"/>
      <c r="J65" s="185">
        <f>J118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2429</v>
      </c>
      <c r="E66" s="184"/>
      <c r="F66" s="184"/>
      <c r="G66" s="184"/>
      <c r="H66" s="184"/>
      <c r="I66" s="184"/>
      <c r="J66" s="185">
        <f>J132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3189</v>
      </c>
      <c r="E67" s="184"/>
      <c r="F67" s="184"/>
      <c r="G67" s="184"/>
      <c r="H67" s="184"/>
      <c r="I67" s="184"/>
      <c r="J67" s="185">
        <f>J153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2431</v>
      </c>
      <c r="E68" s="179"/>
      <c r="F68" s="179"/>
      <c r="G68" s="179"/>
      <c r="H68" s="179"/>
      <c r="I68" s="179"/>
      <c r="J68" s="180">
        <f>J213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163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Nová budova pečovatelské služby FCHL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132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01.4.c - Vytápění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Litomyšl</v>
      </c>
      <c r="G82" s="42"/>
      <c r="H82" s="42"/>
      <c r="I82" s="34" t="s">
        <v>23</v>
      </c>
      <c r="J82" s="74" t="str">
        <f>IF(J12="","",J12)</f>
        <v>11. 12. 2023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25</v>
      </c>
      <c r="D84" s="42"/>
      <c r="E84" s="42"/>
      <c r="F84" s="29" t="str">
        <f>E15</f>
        <v xml:space="preserve"> </v>
      </c>
      <c r="G84" s="42"/>
      <c r="H84" s="42"/>
      <c r="I84" s="34" t="s">
        <v>31</v>
      </c>
      <c r="J84" s="38" t="str">
        <f>E21</f>
        <v>Fplan projekty a stavby s. r. 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164</v>
      </c>
      <c r="D87" s="190" t="s">
        <v>56</v>
      </c>
      <c r="E87" s="190" t="s">
        <v>52</v>
      </c>
      <c r="F87" s="190" t="s">
        <v>53</v>
      </c>
      <c r="G87" s="190" t="s">
        <v>165</v>
      </c>
      <c r="H87" s="190" t="s">
        <v>166</v>
      </c>
      <c r="I87" s="190" t="s">
        <v>167</v>
      </c>
      <c r="J87" s="190" t="s">
        <v>136</v>
      </c>
      <c r="K87" s="191" t="s">
        <v>168</v>
      </c>
      <c r="L87" s="192"/>
      <c r="M87" s="94" t="s">
        <v>19</v>
      </c>
      <c r="N87" s="95" t="s">
        <v>41</v>
      </c>
      <c r="O87" s="95" t="s">
        <v>169</v>
      </c>
      <c r="P87" s="95" t="s">
        <v>170</v>
      </c>
      <c r="Q87" s="95" t="s">
        <v>171</v>
      </c>
      <c r="R87" s="95" t="s">
        <v>172</v>
      </c>
      <c r="S87" s="95" t="s">
        <v>173</v>
      </c>
      <c r="T87" s="96" t="s">
        <v>174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175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P89+P103+P213</f>
        <v>0</v>
      </c>
      <c r="Q88" s="98"/>
      <c r="R88" s="195">
        <f>R89+R103+R213</f>
        <v>4.5546547000000004</v>
      </c>
      <c r="S88" s="98"/>
      <c r="T88" s="196">
        <f>T89+T103+T213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137</v>
      </c>
      <c r="BK88" s="197">
        <f>BK89+BK103+BK213</f>
        <v>0</v>
      </c>
    </row>
    <row r="89" s="12" customFormat="1" ht="25.92" customHeight="1">
      <c r="A89" s="12"/>
      <c r="B89" s="198"/>
      <c r="C89" s="199"/>
      <c r="D89" s="200" t="s">
        <v>70</v>
      </c>
      <c r="E89" s="201" t="s">
        <v>176</v>
      </c>
      <c r="F89" s="201" t="s">
        <v>177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P90+P100</f>
        <v>0</v>
      </c>
      <c r="Q89" s="206"/>
      <c r="R89" s="207">
        <f>R90+R100</f>
        <v>2.0983700000000001</v>
      </c>
      <c r="S89" s="206"/>
      <c r="T89" s="208">
        <f>T90+T100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70</v>
      </c>
      <c r="AU89" s="210" t="s">
        <v>71</v>
      </c>
      <c r="AY89" s="209" t="s">
        <v>178</v>
      </c>
      <c r="BK89" s="211">
        <f>BK90+BK100</f>
        <v>0</v>
      </c>
    </row>
    <row r="90" s="12" customFormat="1" ht="22.8" customHeight="1">
      <c r="A90" s="12"/>
      <c r="B90" s="198"/>
      <c r="C90" s="199"/>
      <c r="D90" s="200" t="s">
        <v>70</v>
      </c>
      <c r="E90" s="212" t="s">
        <v>81</v>
      </c>
      <c r="F90" s="212" t="s">
        <v>271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SUM(P91:P99)</f>
        <v>0</v>
      </c>
      <c r="Q90" s="206"/>
      <c r="R90" s="207">
        <f>SUM(R91:R99)</f>
        <v>2.0983700000000001</v>
      </c>
      <c r="S90" s="206"/>
      <c r="T90" s="208">
        <f>SUM(T91:T99)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70</v>
      </c>
      <c r="AU90" s="210" t="s">
        <v>79</v>
      </c>
      <c r="AY90" s="209" t="s">
        <v>178</v>
      </c>
      <c r="BK90" s="211">
        <f>SUM(BK91:BK99)</f>
        <v>0</v>
      </c>
    </row>
    <row r="91" s="2" customFormat="1" ht="16.5" customHeight="1">
      <c r="A91" s="40"/>
      <c r="B91" s="41"/>
      <c r="C91" s="214" t="s">
        <v>79</v>
      </c>
      <c r="D91" s="214" t="s">
        <v>180</v>
      </c>
      <c r="E91" s="215" t="s">
        <v>3190</v>
      </c>
      <c r="F91" s="216" t="s">
        <v>3191</v>
      </c>
      <c r="G91" s="217" t="s">
        <v>275</v>
      </c>
      <c r="H91" s="218">
        <v>160</v>
      </c>
      <c r="I91" s="219"/>
      <c r="J91" s="220">
        <f>ROUND(I91*H91,2)</f>
        <v>0</v>
      </c>
      <c r="K91" s="216" t="s">
        <v>184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0.00017000000000000001</v>
      </c>
      <c r="R91" s="223">
        <f>Q91*H91</f>
        <v>0.027200000000000002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3192</v>
      </c>
    </row>
    <row r="92" s="2" customFormat="1">
      <c r="A92" s="40"/>
      <c r="B92" s="41"/>
      <c r="C92" s="42"/>
      <c r="D92" s="227" t="s">
        <v>187</v>
      </c>
      <c r="E92" s="42"/>
      <c r="F92" s="228" t="s">
        <v>3193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187</v>
      </c>
      <c r="AU92" s="19" t="s">
        <v>81</v>
      </c>
    </row>
    <row r="93" s="13" customFormat="1">
      <c r="A93" s="13"/>
      <c r="B93" s="232"/>
      <c r="C93" s="233"/>
      <c r="D93" s="234" t="s">
        <v>189</v>
      </c>
      <c r="E93" s="235" t="s">
        <v>19</v>
      </c>
      <c r="F93" s="236" t="s">
        <v>3194</v>
      </c>
      <c r="G93" s="233"/>
      <c r="H93" s="237">
        <v>160</v>
      </c>
      <c r="I93" s="238"/>
      <c r="J93" s="233"/>
      <c r="K93" s="233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189</v>
      </c>
      <c r="AU93" s="243" t="s">
        <v>81</v>
      </c>
      <c r="AV93" s="13" t="s">
        <v>81</v>
      </c>
      <c r="AW93" s="13" t="s">
        <v>33</v>
      </c>
      <c r="AX93" s="13" t="s">
        <v>79</v>
      </c>
      <c r="AY93" s="243" t="s">
        <v>178</v>
      </c>
    </row>
    <row r="94" s="2" customFormat="1" ht="24.15" customHeight="1">
      <c r="A94" s="40"/>
      <c r="B94" s="41"/>
      <c r="C94" s="214" t="s">
        <v>81</v>
      </c>
      <c r="D94" s="214" t="s">
        <v>180</v>
      </c>
      <c r="E94" s="215" t="s">
        <v>3195</v>
      </c>
      <c r="F94" s="216" t="s">
        <v>3196</v>
      </c>
      <c r="G94" s="217" t="s">
        <v>532</v>
      </c>
      <c r="H94" s="218">
        <v>1</v>
      </c>
      <c r="I94" s="219"/>
      <c r="J94" s="220">
        <f>ROUND(I94*H94,2)</f>
        <v>0</v>
      </c>
      <c r="K94" s="216" t="s">
        <v>184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0.10337</v>
      </c>
      <c r="R94" s="223">
        <f>Q94*H94</f>
        <v>0.10337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3197</v>
      </c>
    </row>
    <row r="95" s="2" customFormat="1">
      <c r="A95" s="40"/>
      <c r="B95" s="41"/>
      <c r="C95" s="42"/>
      <c r="D95" s="227" t="s">
        <v>187</v>
      </c>
      <c r="E95" s="42"/>
      <c r="F95" s="228" t="s">
        <v>3198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187</v>
      </c>
      <c r="AU95" s="19" t="s">
        <v>81</v>
      </c>
    </row>
    <row r="96" s="2" customFormat="1" ht="16.5" customHeight="1">
      <c r="A96" s="40"/>
      <c r="B96" s="41"/>
      <c r="C96" s="214" t="s">
        <v>197</v>
      </c>
      <c r="D96" s="214" t="s">
        <v>180</v>
      </c>
      <c r="E96" s="215" t="s">
        <v>3199</v>
      </c>
      <c r="F96" s="216" t="s">
        <v>3200</v>
      </c>
      <c r="G96" s="217" t="s">
        <v>275</v>
      </c>
      <c r="H96" s="218">
        <v>160</v>
      </c>
      <c r="I96" s="219"/>
      <c r="J96" s="220">
        <f>ROUND(I96*H96,2)</f>
        <v>0</v>
      </c>
      <c r="K96" s="216" t="s">
        <v>184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0.012279999999999999</v>
      </c>
      <c r="R96" s="223">
        <f>Q96*H96</f>
        <v>1.9647999999999999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3201</v>
      </c>
    </row>
    <row r="97" s="2" customFormat="1">
      <c r="A97" s="40"/>
      <c r="B97" s="41"/>
      <c r="C97" s="42"/>
      <c r="D97" s="227" t="s">
        <v>187</v>
      </c>
      <c r="E97" s="42"/>
      <c r="F97" s="228" t="s">
        <v>3202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187</v>
      </c>
      <c r="AU97" s="19" t="s">
        <v>81</v>
      </c>
    </row>
    <row r="98" s="2" customFormat="1" ht="16.5" customHeight="1">
      <c r="A98" s="40"/>
      <c r="B98" s="41"/>
      <c r="C98" s="214" t="s">
        <v>185</v>
      </c>
      <c r="D98" s="214" t="s">
        <v>180</v>
      </c>
      <c r="E98" s="215" t="s">
        <v>3203</v>
      </c>
      <c r="F98" s="216" t="s">
        <v>3204</v>
      </c>
      <c r="G98" s="217" t="s">
        <v>532</v>
      </c>
      <c r="H98" s="218">
        <v>1</v>
      </c>
      <c r="I98" s="219"/>
      <c r="J98" s="220">
        <f>ROUND(I98*H98,2)</f>
        <v>0</v>
      </c>
      <c r="K98" s="216" t="s">
        <v>184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0.0030000000000000001</v>
      </c>
      <c r="R98" s="223">
        <f>Q98*H98</f>
        <v>0.0030000000000000001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3205</v>
      </c>
    </row>
    <row r="99" s="2" customFormat="1">
      <c r="A99" s="40"/>
      <c r="B99" s="41"/>
      <c r="C99" s="42"/>
      <c r="D99" s="227" t="s">
        <v>187</v>
      </c>
      <c r="E99" s="42"/>
      <c r="F99" s="228" t="s">
        <v>3206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187</v>
      </c>
      <c r="AU99" s="19" t="s">
        <v>81</v>
      </c>
    </row>
    <row r="100" s="12" customFormat="1" ht="22.8" customHeight="1">
      <c r="A100" s="12"/>
      <c r="B100" s="198"/>
      <c r="C100" s="199"/>
      <c r="D100" s="200" t="s">
        <v>70</v>
      </c>
      <c r="E100" s="212" t="s">
        <v>1209</v>
      </c>
      <c r="F100" s="212" t="s">
        <v>1210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SUM(P101:P102)</f>
        <v>0</v>
      </c>
      <c r="Q100" s="206"/>
      <c r="R100" s="207">
        <f>SUM(R101:R102)</f>
        <v>0</v>
      </c>
      <c r="S100" s="206"/>
      <c r="T100" s="208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70</v>
      </c>
      <c r="AU100" s="210" t="s">
        <v>79</v>
      </c>
      <c r="AY100" s="209" t="s">
        <v>178</v>
      </c>
      <c r="BK100" s="211">
        <f>SUM(BK101:BK102)</f>
        <v>0</v>
      </c>
    </row>
    <row r="101" s="2" customFormat="1" ht="16.5" customHeight="1">
      <c r="A101" s="40"/>
      <c r="B101" s="41"/>
      <c r="C101" s="214" t="s">
        <v>215</v>
      </c>
      <c r="D101" s="214" t="s">
        <v>180</v>
      </c>
      <c r="E101" s="215" t="s">
        <v>3207</v>
      </c>
      <c r="F101" s="216" t="s">
        <v>3208</v>
      </c>
      <c r="G101" s="217" t="s">
        <v>251</v>
      </c>
      <c r="H101" s="218">
        <v>2.0979999999999999</v>
      </c>
      <c r="I101" s="219"/>
      <c r="J101" s="220">
        <f>ROUND(I101*H101,2)</f>
        <v>0</v>
      </c>
      <c r="K101" s="216" t="s">
        <v>184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3209</v>
      </c>
    </row>
    <row r="102" s="2" customFormat="1">
      <c r="A102" s="40"/>
      <c r="B102" s="41"/>
      <c r="C102" s="42"/>
      <c r="D102" s="227" t="s">
        <v>187</v>
      </c>
      <c r="E102" s="42"/>
      <c r="F102" s="228" t="s">
        <v>3210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187</v>
      </c>
      <c r="AU102" s="19" t="s">
        <v>81</v>
      </c>
    </row>
    <row r="103" s="12" customFormat="1" ht="25.92" customHeight="1">
      <c r="A103" s="12"/>
      <c r="B103" s="198"/>
      <c r="C103" s="199"/>
      <c r="D103" s="200" t="s">
        <v>70</v>
      </c>
      <c r="E103" s="201" t="s">
        <v>1216</v>
      </c>
      <c r="F103" s="201" t="s">
        <v>1217</v>
      </c>
      <c r="G103" s="199"/>
      <c r="H103" s="199"/>
      <c r="I103" s="202"/>
      <c r="J103" s="203">
        <f>BK103</f>
        <v>0</v>
      </c>
      <c r="K103" s="199"/>
      <c r="L103" s="204"/>
      <c r="M103" s="205"/>
      <c r="N103" s="206"/>
      <c r="O103" s="206"/>
      <c r="P103" s="207">
        <f>P104+P118+P132+P153</f>
        <v>0</v>
      </c>
      <c r="Q103" s="206"/>
      <c r="R103" s="207">
        <f>R104+R118+R132+R153</f>
        <v>2.4562847000000003</v>
      </c>
      <c r="S103" s="206"/>
      <c r="T103" s="208">
        <f>T104+T118+T132+T153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81</v>
      </c>
      <c r="AT103" s="210" t="s">
        <v>70</v>
      </c>
      <c r="AU103" s="210" t="s">
        <v>71</v>
      </c>
      <c r="AY103" s="209" t="s">
        <v>178</v>
      </c>
      <c r="BK103" s="211">
        <f>BK104+BK118+BK132+BK153</f>
        <v>0</v>
      </c>
    </row>
    <row r="104" s="12" customFormat="1" ht="22.8" customHeight="1">
      <c r="A104" s="12"/>
      <c r="B104" s="198"/>
      <c r="C104" s="199"/>
      <c r="D104" s="200" t="s">
        <v>70</v>
      </c>
      <c r="E104" s="212" t="s">
        <v>3048</v>
      </c>
      <c r="F104" s="212" t="s">
        <v>3049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SUM(P105:P117)</f>
        <v>0</v>
      </c>
      <c r="Q104" s="206"/>
      <c r="R104" s="207">
        <f>SUM(R105:R117)</f>
        <v>1.3318400000000001</v>
      </c>
      <c r="S104" s="206"/>
      <c r="T104" s="208">
        <f>SUM(T105:T117)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81</v>
      </c>
      <c r="AT104" s="210" t="s">
        <v>70</v>
      </c>
      <c r="AU104" s="210" t="s">
        <v>79</v>
      </c>
      <c r="AY104" s="209" t="s">
        <v>178</v>
      </c>
      <c r="BK104" s="211">
        <f>SUM(BK105:BK117)</f>
        <v>0</v>
      </c>
    </row>
    <row r="105" s="2" customFormat="1" ht="21.75" customHeight="1">
      <c r="A105" s="40"/>
      <c r="B105" s="41"/>
      <c r="C105" s="214" t="s">
        <v>222</v>
      </c>
      <c r="D105" s="214" t="s">
        <v>180</v>
      </c>
      <c r="E105" s="215" t="s">
        <v>3211</v>
      </c>
      <c r="F105" s="216" t="s">
        <v>3212</v>
      </c>
      <c r="G105" s="217" t="s">
        <v>2857</v>
      </c>
      <c r="H105" s="218">
        <v>1</v>
      </c>
      <c r="I105" s="219"/>
      <c r="J105" s="220">
        <f>ROUND(I105*H105,2)</f>
        <v>0</v>
      </c>
      <c r="K105" s="216" t="s">
        <v>184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0.069800000000000001</v>
      </c>
      <c r="R105" s="223">
        <f>Q105*H105</f>
        <v>0.069800000000000001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272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272</v>
      </c>
      <c r="BM105" s="225" t="s">
        <v>3213</v>
      </c>
    </row>
    <row r="106" s="2" customFormat="1">
      <c r="A106" s="40"/>
      <c r="B106" s="41"/>
      <c r="C106" s="42"/>
      <c r="D106" s="227" t="s">
        <v>187</v>
      </c>
      <c r="E106" s="42"/>
      <c r="F106" s="228" t="s">
        <v>3214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187</v>
      </c>
      <c r="AU106" s="19" t="s">
        <v>81</v>
      </c>
    </row>
    <row r="107" s="2" customFormat="1" ht="24.15" customHeight="1">
      <c r="A107" s="40"/>
      <c r="B107" s="41"/>
      <c r="C107" s="214" t="s">
        <v>230</v>
      </c>
      <c r="D107" s="214" t="s">
        <v>180</v>
      </c>
      <c r="E107" s="215" t="s">
        <v>3215</v>
      </c>
      <c r="F107" s="216" t="s">
        <v>3216</v>
      </c>
      <c r="G107" s="217" t="s">
        <v>2857</v>
      </c>
      <c r="H107" s="218">
        <v>1</v>
      </c>
      <c r="I107" s="219"/>
      <c r="J107" s="220">
        <f>ROUND(I107*H107,2)</f>
        <v>0</v>
      </c>
      <c r="K107" s="216" t="s">
        <v>184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0.0049800000000000001</v>
      </c>
      <c r="R107" s="223">
        <f>Q107*H107</f>
        <v>0.0049800000000000001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272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272</v>
      </c>
      <c r="BM107" s="225" t="s">
        <v>3217</v>
      </c>
    </row>
    <row r="108" s="2" customFormat="1">
      <c r="A108" s="40"/>
      <c r="B108" s="41"/>
      <c r="C108" s="42"/>
      <c r="D108" s="227" t="s">
        <v>187</v>
      </c>
      <c r="E108" s="42"/>
      <c r="F108" s="228" t="s">
        <v>3218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187</v>
      </c>
      <c r="AU108" s="19" t="s">
        <v>81</v>
      </c>
    </row>
    <row r="109" s="2" customFormat="1" ht="21.75" customHeight="1">
      <c r="A109" s="40"/>
      <c r="B109" s="41"/>
      <c r="C109" s="214" t="s">
        <v>232</v>
      </c>
      <c r="D109" s="214" t="s">
        <v>180</v>
      </c>
      <c r="E109" s="215" t="s">
        <v>3219</v>
      </c>
      <c r="F109" s="216" t="s">
        <v>3220</v>
      </c>
      <c r="G109" s="217" t="s">
        <v>2857</v>
      </c>
      <c r="H109" s="218">
        <v>1</v>
      </c>
      <c r="I109" s="219"/>
      <c r="J109" s="220">
        <f>ROUND(I109*H109,2)</f>
        <v>0</v>
      </c>
      <c r="K109" s="216" t="s">
        <v>184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0.30825000000000002</v>
      </c>
      <c r="R109" s="223">
        <f>Q109*H109</f>
        <v>0.30825000000000002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272</v>
      </c>
      <c r="AT109" s="225" t="s">
        <v>180</v>
      </c>
      <c r="AU109" s="225" t="s">
        <v>81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272</v>
      </c>
      <c r="BM109" s="225" t="s">
        <v>3221</v>
      </c>
    </row>
    <row r="110" s="2" customFormat="1">
      <c r="A110" s="40"/>
      <c r="B110" s="41"/>
      <c r="C110" s="42"/>
      <c r="D110" s="227" t="s">
        <v>187</v>
      </c>
      <c r="E110" s="42"/>
      <c r="F110" s="228" t="s">
        <v>3222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187</v>
      </c>
      <c r="AU110" s="19" t="s">
        <v>81</v>
      </c>
    </row>
    <row r="111" s="2" customFormat="1" ht="16.5" customHeight="1">
      <c r="A111" s="40"/>
      <c r="B111" s="41"/>
      <c r="C111" s="214" t="s">
        <v>238</v>
      </c>
      <c r="D111" s="214" t="s">
        <v>180</v>
      </c>
      <c r="E111" s="215" t="s">
        <v>3223</v>
      </c>
      <c r="F111" s="216" t="s">
        <v>3224</v>
      </c>
      <c r="G111" s="217" t="s">
        <v>2857</v>
      </c>
      <c r="H111" s="218">
        <v>1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6.0000000000000002E-05</v>
      </c>
      <c r="R111" s="223">
        <f>Q111*H111</f>
        <v>6.0000000000000002E-05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272</v>
      </c>
      <c r="AT111" s="225" t="s">
        <v>180</v>
      </c>
      <c r="AU111" s="225" t="s">
        <v>81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272</v>
      </c>
      <c r="BM111" s="225" t="s">
        <v>3225</v>
      </c>
    </row>
    <row r="112" s="2" customFormat="1" ht="16.5" customHeight="1">
      <c r="A112" s="40"/>
      <c r="B112" s="41"/>
      <c r="C112" s="214" t="s">
        <v>246</v>
      </c>
      <c r="D112" s="214" t="s">
        <v>180</v>
      </c>
      <c r="E112" s="215" t="s">
        <v>3226</v>
      </c>
      <c r="F112" s="216" t="s">
        <v>3227</v>
      </c>
      <c r="G112" s="217" t="s">
        <v>2857</v>
      </c>
      <c r="H112" s="218">
        <v>1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0.30825000000000002</v>
      </c>
      <c r="R112" s="223">
        <f>Q112*H112</f>
        <v>0.30825000000000002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272</v>
      </c>
      <c r="AT112" s="225" t="s">
        <v>180</v>
      </c>
      <c r="AU112" s="225" t="s">
        <v>81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272</v>
      </c>
      <c r="BM112" s="225" t="s">
        <v>3228</v>
      </c>
    </row>
    <row r="113" s="2" customFormat="1" ht="16.5" customHeight="1">
      <c r="A113" s="40"/>
      <c r="B113" s="41"/>
      <c r="C113" s="214" t="s">
        <v>248</v>
      </c>
      <c r="D113" s="214" t="s">
        <v>180</v>
      </c>
      <c r="E113" s="215" t="s">
        <v>3229</v>
      </c>
      <c r="F113" s="216" t="s">
        <v>3230</v>
      </c>
      <c r="G113" s="217" t="s">
        <v>2857</v>
      </c>
      <c r="H113" s="218">
        <v>1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0.30825000000000002</v>
      </c>
      <c r="R113" s="223">
        <f>Q113*H113</f>
        <v>0.30825000000000002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272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272</v>
      </c>
      <c r="BM113" s="225" t="s">
        <v>3231</v>
      </c>
    </row>
    <row r="114" s="2" customFormat="1" ht="16.5" customHeight="1">
      <c r="A114" s="40"/>
      <c r="B114" s="41"/>
      <c r="C114" s="214" t="s">
        <v>8</v>
      </c>
      <c r="D114" s="214" t="s">
        <v>180</v>
      </c>
      <c r="E114" s="215" t="s">
        <v>3232</v>
      </c>
      <c r="F114" s="216" t="s">
        <v>3233</v>
      </c>
      <c r="G114" s="217" t="s">
        <v>2857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0.30825000000000002</v>
      </c>
      <c r="R114" s="223">
        <f>Q114*H114</f>
        <v>0.30825000000000002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272</v>
      </c>
      <c r="AT114" s="225" t="s">
        <v>180</v>
      </c>
      <c r="AU114" s="225" t="s">
        <v>81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272</v>
      </c>
      <c r="BM114" s="225" t="s">
        <v>3234</v>
      </c>
    </row>
    <row r="115" s="2" customFormat="1" ht="16.5" customHeight="1">
      <c r="A115" s="40"/>
      <c r="B115" s="41"/>
      <c r="C115" s="214" t="s">
        <v>259</v>
      </c>
      <c r="D115" s="214" t="s">
        <v>180</v>
      </c>
      <c r="E115" s="215" t="s">
        <v>3235</v>
      </c>
      <c r="F115" s="216" t="s">
        <v>3236</v>
      </c>
      <c r="G115" s="217" t="s">
        <v>2857</v>
      </c>
      <c r="H115" s="218">
        <v>1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0.024</v>
      </c>
      <c r="R115" s="223">
        <f>Q115*H115</f>
        <v>0.024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272</v>
      </c>
      <c r="AT115" s="225" t="s">
        <v>180</v>
      </c>
      <c r="AU115" s="225" t="s">
        <v>81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272</v>
      </c>
      <c r="BM115" s="225" t="s">
        <v>3237</v>
      </c>
    </row>
    <row r="116" s="2" customFormat="1" ht="24.15" customHeight="1">
      <c r="A116" s="40"/>
      <c r="B116" s="41"/>
      <c r="C116" s="214" t="s">
        <v>261</v>
      </c>
      <c r="D116" s="214" t="s">
        <v>180</v>
      </c>
      <c r="E116" s="215" t="s">
        <v>3060</v>
      </c>
      <c r="F116" s="216" t="s">
        <v>3061</v>
      </c>
      <c r="G116" s="217" t="s">
        <v>1333</v>
      </c>
      <c r="H116" s="275"/>
      <c r="I116" s="219"/>
      <c r="J116" s="220">
        <f>ROUND(I116*H116,2)</f>
        <v>0</v>
      </c>
      <c r="K116" s="216" t="s">
        <v>184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272</v>
      </c>
      <c r="AT116" s="225" t="s">
        <v>180</v>
      </c>
      <c r="AU116" s="225" t="s">
        <v>81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272</v>
      </c>
      <c r="BM116" s="225" t="s">
        <v>3238</v>
      </c>
    </row>
    <row r="117" s="2" customFormat="1">
      <c r="A117" s="40"/>
      <c r="B117" s="41"/>
      <c r="C117" s="42"/>
      <c r="D117" s="227" t="s">
        <v>187</v>
      </c>
      <c r="E117" s="42"/>
      <c r="F117" s="228" t="s">
        <v>3063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187</v>
      </c>
      <c r="AU117" s="19" t="s">
        <v>81</v>
      </c>
    </row>
    <row r="118" s="12" customFormat="1" ht="22.8" customHeight="1">
      <c r="A118" s="12"/>
      <c r="B118" s="198"/>
      <c r="C118" s="199"/>
      <c r="D118" s="200" t="s">
        <v>70</v>
      </c>
      <c r="E118" s="212" t="s">
        <v>3239</v>
      </c>
      <c r="F118" s="212" t="s">
        <v>3240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SUM(P119:P131)</f>
        <v>0</v>
      </c>
      <c r="Q118" s="206"/>
      <c r="R118" s="207">
        <f>SUM(R119:R131)</f>
        <v>0.10258000000000001</v>
      </c>
      <c r="S118" s="206"/>
      <c r="T118" s="208">
        <f>SUM(T119:T131)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81</v>
      </c>
      <c r="AT118" s="210" t="s">
        <v>70</v>
      </c>
      <c r="AU118" s="210" t="s">
        <v>79</v>
      </c>
      <c r="AY118" s="209" t="s">
        <v>178</v>
      </c>
      <c r="BK118" s="211">
        <f>SUM(BK119:BK131)</f>
        <v>0</v>
      </c>
    </row>
    <row r="119" s="2" customFormat="1" ht="16.5" customHeight="1">
      <c r="A119" s="40"/>
      <c r="B119" s="41"/>
      <c r="C119" s="214" t="s">
        <v>266</v>
      </c>
      <c r="D119" s="214" t="s">
        <v>180</v>
      </c>
      <c r="E119" s="215" t="s">
        <v>3241</v>
      </c>
      <c r="F119" s="216" t="s">
        <v>3242</v>
      </c>
      <c r="G119" s="217" t="s">
        <v>275</v>
      </c>
      <c r="H119" s="218">
        <v>22</v>
      </c>
      <c r="I119" s="219"/>
      <c r="J119" s="220">
        <f>ROUND(I119*H119,2)</f>
        <v>0</v>
      </c>
      <c r="K119" s="216" t="s">
        <v>184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0.00072000000000000005</v>
      </c>
      <c r="R119" s="223">
        <f>Q119*H119</f>
        <v>0.01584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272</v>
      </c>
      <c r="AT119" s="225" t="s">
        <v>180</v>
      </c>
      <c r="AU119" s="225" t="s">
        <v>81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272</v>
      </c>
      <c r="BM119" s="225" t="s">
        <v>3243</v>
      </c>
    </row>
    <row r="120" s="2" customFormat="1">
      <c r="A120" s="40"/>
      <c r="B120" s="41"/>
      <c r="C120" s="42"/>
      <c r="D120" s="227" t="s">
        <v>187</v>
      </c>
      <c r="E120" s="42"/>
      <c r="F120" s="228" t="s">
        <v>3244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187</v>
      </c>
      <c r="AU120" s="19" t="s">
        <v>81</v>
      </c>
    </row>
    <row r="121" s="2" customFormat="1" ht="16.5" customHeight="1">
      <c r="A121" s="40"/>
      <c r="B121" s="41"/>
      <c r="C121" s="214" t="s">
        <v>272</v>
      </c>
      <c r="D121" s="214" t="s">
        <v>180</v>
      </c>
      <c r="E121" s="215" t="s">
        <v>3245</v>
      </c>
      <c r="F121" s="216" t="s">
        <v>3246</v>
      </c>
      <c r="G121" s="217" t="s">
        <v>275</v>
      </c>
      <c r="H121" s="218">
        <v>58</v>
      </c>
      <c r="I121" s="219"/>
      <c r="J121" s="220">
        <f>ROUND(I121*H121,2)</f>
        <v>0</v>
      </c>
      <c r="K121" s="216" t="s">
        <v>184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0.0012899999999999999</v>
      </c>
      <c r="R121" s="223">
        <f>Q121*H121</f>
        <v>0.074819999999999998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272</v>
      </c>
      <c r="AT121" s="225" t="s">
        <v>180</v>
      </c>
      <c r="AU121" s="225" t="s">
        <v>81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272</v>
      </c>
      <c r="BM121" s="225" t="s">
        <v>3247</v>
      </c>
    </row>
    <row r="122" s="2" customFormat="1">
      <c r="A122" s="40"/>
      <c r="B122" s="41"/>
      <c r="C122" s="42"/>
      <c r="D122" s="227" t="s">
        <v>187</v>
      </c>
      <c r="E122" s="42"/>
      <c r="F122" s="228" t="s">
        <v>3248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187</v>
      </c>
      <c r="AU122" s="19" t="s">
        <v>81</v>
      </c>
    </row>
    <row r="123" s="2" customFormat="1" ht="16.5" customHeight="1">
      <c r="A123" s="40"/>
      <c r="B123" s="41"/>
      <c r="C123" s="214" t="s">
        <v>279</v>
      </c>
      <c r="D123" s="214" t="s">
        <v>180</v>
      </c>
      <c r="E123" s="215" t="s">
        <v>3249</v>
      </c>
      <c r="F123" s="216" t="s">
        <v>3250</v>
      </c>
      <c r="G123" s="217" t="s">
        <v>275</v>
      </c>
      <c r="H123" s="218">
        <v>80</v>
      </c>
      <c r="I123" s="219"/>
      <c r="J123" s="220">
        <f>ROUND(I123*H123,2)</f>
        <v>0</v>
      </c>
      <c r="K123" s="216" t="s">
        <v>184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272</v>
      </c>
      <c r="AT123" s="225" t="s">
        <v>180</v>
      </c>
      <c r="AU123" s="225" t="s">
        <v>81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272</v>
      </c>
      <c r="BM123" s="225" t="s">
        <v>3251</v>
      </c>
    </row>
    <row r="124" s="2" customFormat="1">
      <c r="A124" s="40"/>
      <c r="B124" s="41"/>
      <c r="C124" s="42"/>
      <c r="D124" s="227" t="s">
        <v>187</v>
      </c>
      <c r="E124" s="42"/>
      <c r="F124" s="228" t="s">
        <v>3252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187</v>
      </c>
      <c r="AU124" s="19" t="s">
        <v>81</v>
      </c>
    </row>
    <row r="125" s="13" customFormat="1">
      <c r="A125" s="13"/>
      <c r="B125" s="232"/>
      <c r="C125" s="233"/>
      <c r="D125" s="234" t="s">
        <v>189</v>
      </c>
      <c r="E125" s="235" t="s">
        <v>19</v>
      </c>
      <c r="F125" s="236" t="s">
        <v>3253</v>
      </c>
      <c r="G125" s="233"/>
      <c r="H125" s="237">
        <v>80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189</v>
      </c>
      <c r="AU125" s="243" t="s">
        <v>81</v>
      </c>
      <c r="AV125" s="13" t="s">
        <v>81</v>
      </c>
      <c r="AW125" s="13" t="s">
        <v>33</v>
      </c>
      <c r="AX125" s="13" t="s">
        <v>79</v>
      </c>
      <c r="AY125" s="243" t="s">
        <v>178</v>
      </c>
    </row>
    <row r="126" s="2" customFormat="1" ht="33" customHeight="1">
      <c r="A126" s="40"/>
      <c r="B126" s="41"/>
      <c r="C126" s="214" t="s">
        <v>285</v>
      </c>
      <c r="D126" s="214" t="s">
        <v>180</v>
      </c>
      <c r="E126" s="215" t="s">
        <v>3254</v>
      </c>
      <c r="F126" s="216" t="s">
        <v>3255</v>
      </c>
      <c r="G126" s="217" t="s">
        <v>275</v>
      </c>
      <c r="H126" s="218">
        <v>22</v>
      </c>
      <c r="I126" s="219"/>
      <c r="J126" s="220">
        <f>ROUND(I126*H126,2)</f>
        <v>0</v>
      </c>
      <c r="K126" s="216" t="s">
        <v>184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0.00012</v>
      </c>
      <c r="R126" s="223">
        <f>Q126*H126</f>
        <v>0.00264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272</v>
      </c>
      <c r="AT126" s="225" t="s">
        <v>180</v>
      </c>
      <c r="AU126" s="225" t="s">
        <v>81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272</v>
      </c>
      <c r="BM126" s="225" t="s">
        <v>3256</v>
      </c>
    </row>
    <row r="127" s="2" customFormat="1">
      <c r="A127" s="40"/>
      <c r="B127" s="41"/>
      <c r="C127" s="42"/>
      <c r="D127" s="227" t="s">
        <v>187</v>
      </c>
      <c r="E127" s="42"/>
      <c r="F127" s="228" t="s">
        <v>3257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187</v>
      </c>
      <c r="AU127" s="19" t="s">
        <v>81</v>
      </c>
    </row>
    <row r="128" s="2" customFormat="1" ht="33" customHeight="1">
      <c r="A128" s="40"/>
      <c r="B128" s="41"/>
      <c r="C128" s="214" t="s">
        <v>291</v>
      </c>
      <c r="D128" s="214" t="s">
        <v>180</v>
      </c>
      <c r="E128" s="215" t="s">
        <v>3258</v>
      </c>
      <c r="F128" s="216" t="s">
        <v>3259</v>
      </c>
      <c r="G128" s="217" t="s">
        <v>275</v>
      </c>
      <c r="H128" s="218">
        <v>58</v>
      </c>
      <c r="I128" s="219"/>
      <c r="J128" s="220">
        <f>ROUND(I128*H128,2)</f>
        <v>0</v>
      </c>
      <c r="K128" s="216" t="s">
        <v>184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0.00016000000000000001</v>
      </c>
      <c r="R128" s="223">
        <f>Q128*H128</f>
        <v>0.0092800000000000001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272</v>
      </c>
      <c r="AT128" s="225" t="s">
        <v>180</v>
      </c>
      <c r="AU128" s="225" t="s">
        <v>81</v>
      </c>
      <c r="AY128" s="19" t="s">
        <v>178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272</v>
      </c>
      <c r="BM128" s="225" t="s">
        <v>3260</v>
      </c>
    </row>
    <row r="129" s="2" customFormat="1">
      <c r="A129" s="40"/>
      <c r="B129" s="41"/>
      <c r="C129" s="42"/>
      <c r="D129" s="227" t="s">
        <v>187</v>
      </c>
      <c r="E129" s="42"/>
      <c r="F129" s="228" t="s">
        <v>3261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187</v>
      </c>
      <c r="AU129" s="19" t="s">
        <v>81</v>
      </c>
    </row>
    <row r="130" s="2" customFormat="1" ht="24.15" customHeight="1">
      <c r="A130" s="40"/>
      <c r="B130" s="41"/>
      <c r="C130" s="214" t="s">
        <v>297</v>
      </c>
      <c r="D130" s="214" t="s">
        <v>180</v>
      </c>
      <c r="E130" s="215" t="s">
        <v>3262</v>
      </c>
      <c r="F130" s="216" t="s">
        <v>3263</v>
      </c>
      <c r="G130" s="217" t="s">
        <v>1333</v>
      </c>
      <c r="H130" s="275"/>
      <c r="I130" s="219"/>
      <c r="J130" s="220">
        <f>ROUND(I130*H130,2)</f>
        <v>0</v>
      </c>
      <c r="K130" s="216" t="s">
        <v>184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272</v>
      </c>
      <c r="AT130" s="225" t="s">
        <v>180</v>
      </c>
      <c r="AU130" s="225" t="s">
        <v>81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272</v>
      </c>
      <c r="BM130" s="225" t="s">
        <v>3264</v>
      </c>
    </row>
    <row r="131" s="2" customFormat="1">
      <c r="A131" s="40"/>
      <c r="B131" s="41"/>
      <c r="C131" s="42"/>
      <c r="D131" s="227" t="s">
        <v>187</v>
      </c>
      <c r="E131" s="42"/>
      <c r="F131" s="228" t="s">
        <v>3265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187</v>
      </c>
      <c r="AU131" s="19" t="s">
        <v>81</v>
      </c>
    </row>
    <row r="132" s="12" customFormat="1" ht="22.8" customHeight="1">
      <c r="A132" s="12"/>
      <c r="B132" s="198"/>
      <c r="C132" s="199"/>
      <c r="D132" s="200" t="s">
        <v>70</v>
      </c>
      <c r="E132" s="212" t="s">
        <v>3064</v>
      </c>
      <c r="F132" s="212" t="s">
        <v>3065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SUM(P133:P152)</f>
        <v>0</v>
      </c>
      <c r="Q132" s="206"/>
      <c r="R132" s="207">
        <f>SUM(R133:R152)</f>
        <v>0.0071899999999999993</v>
      </c>
      <c r="S132" s="206"/>
      <c r="T132" s="208">
        <f>SUM(T133:T152)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81</v>
      </c>
      <c r="AT132" s="210" t="s">
        <v>70</v>
      </c>
      <c r="AU132" s="210" t="s">
        <v>79</v>
      </c>
      <c r="AY132" s="209" t="s">
        <v>178</v>
      </c>
      <c r="BK132" s="211">
        <f>SUM(BK133:BK152)</f>
        <v>0</v>
      </c>
    </row>
    <row r="133" s="2" customFormat="1" ht="16.5" customHeight="1">
      <c r="A133" s="40"/>
      <c r="B133" s="41"/>
      <c r="C133" s="214" t="s">
        <v>7</v>
      </c>
      <c r="D133" s="214" t="s">
        <v>180</v>
      </c>
      <c r="E133" s="215" t="s">
        <v>3266</v>
      </c>
      <c r="F133" s="216" t="s">
        <v>3267</v>
      </c>
      <c r="G133" s="217" t="s">
        <v>532</v>
      </c>
      <c r="H133" s="218">
        <v>4</v>
      </c>
      <c r="I133" s="219"/>
      <c r="J133" s="220">
        <f>ROUND(I133*H133,2)</f>
        <v>0</v>
      </c>
      <c r="K133" s="216" t="s">
        <v>184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6.0000000000000002E-05</v>
      </c>
      <c r="R133" s="223">
        <f>Q133*H133</f>
        <v>0.00024000000000000001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272</v>
      </c>
      <c r="AT133" s="225" t="s">
        <v>180</v>
      </c>
      <c r="AU133" s="225" t="s">
        <v>81</v>
      </c>
      <c r="AY133" s="19" t="s">
        <v>178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272</v>
      </c>
      <c r="BM133" s="225" t="s">
        <v>3268</v>
      </c>
    </row>
    <row r="134" s="2" customFormat="1">
      <c r="A134" s="40"/>
      <c r="B134" s="41"/>
      <c r="C134" s="42"/>
      <c r="D134" s="227" t="s">
        <v>187</v>
      </c>
      <c r="E134" s="42"/>
      <c r="F134" s="228" t="s">
        <v>3269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187</v>
      </c>
      <c r="AU134" s="19" t="s">
        <v>81</v>
      </c>
    </row>
    <row r="135" s="2" customFormat="1" ht="24.15" customHeight="1">
      <c r="A135" s="40"/>
      <c r="B135" s="41"/>
      <c r="C135" s="214" t="s">
        <v>304</v>
      </c>
      <c r="D135" s="214" t="s">
        <v>180</v>
      </c>
      <c r="E135" s="215" t="s">
        <v>3270</v>
      </c>
      <c r="F135" s="216" t="s">
        <v>3271</v>
      </c>
      <c r="G135" s="217" t="s">
        <v>532</v>
      </c>
      <c r="H135" s="218">
        <v>2</v>
      </c>
      <c r="I135" s="219"/>
      <c r="J135" s="220">
        <f>ROUND(I135*H135,2)</f>
        <v>0</v>
      </c>
      <c r="K135" s="216" t="s">
        <v>184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0.00013999999999999999</v>
      </c>
      <c r="R135" s="223">
        <f>Q135*H135</f>
        <v>0.00027999999999999998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272</v>
      </c>
      <c r="AT135" s="225" t="s">
        <v>180</v>
      </c>
      <c r="AU135" s="225" t="s">
        <v>81</v>
      </c>
      <c r="AY135" s="19" t="s">
        <v>178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272</v>
      </c>
      <c r="BM135" s="225" t="s">
        <v>3272</v>
      </c>
    </row>
    <row r="136" s="2" customFormat="1">
      <c r="A136" s="40"/>
      <c r="B136" s="41"/>
      <c r="C136" s="42"/>
      <c r="D136" s="227" t="s">
        <v>187</v>
      </c>
      <c r="E136" s="42"/>
      <c r="F136" s="228" t="s">
        <v>3273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187</v>
      </c>
      <c r="AU136" s="19" t="s">
        <v>81</v>
      </c>
    </row>
    <row r="137" s="2" customFormat="1" ht="16.5" customHeight="1">
      <c r="A137" s="40"/>
      <c r="B137" s="41"/>
      <c r="C137" s="214" t="s">
        <v>310</v>
      </c>
      <c r="D137" s="214" t="s">
        <v>180</v>
      </c>
      <c r="E137" s="215" t="s">
        <v>3274</v>
      </c>
      <c r="F137" s="216" t="s">
        <v>3275</v>
      </c>
      <c r="G137" s="217" t="s">
        <v>532</v>
      </c>
      <c r="H137" s="218">
        <v>2</v>
      </c>
      <c r="I137" s="219"/>
      <c r="J137" s="220">
        <f>ROUND(I137*H137,2)</f>
        <v>0</v>
      </c>
      <c r="K137" s="216" t="s">
        <v>184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0.00027</v>
      </c>
      <c r="R137" s="223">
        <f>Q137*H137</f>
        <v>0.00054000000000000001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272</v>
      </c>
      <c r="AT137" s="225" t="s">
        <v>180</v>
      </c>
      <c r="AU137" s="225" t="s">
        <v>81</v>
      </c>
      <c r="AY137" s="19" t="s">
        <v>178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272</v>
      </c>
      <c r="BM137" s="225" t="s">
        <v>3276</v>
      </c>
    </row>
    <row r="138" s="2" customFormat="1">
      <c r="A138" s="40"/>
      <c r="B138" s="41"/>
      <c r="C138" s="42"/>
      <c r="D138" s="227" t="s">
        <v>187</v>
      </c>
      <c r="E138" s="42"/>
      <c r="F138" s="228" t="s">
        <v>3277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187</v>
      </c>
      <c r="AU138" s="19" t="s">
        <v>81</v>
      </c>
    </row>
    <row r="139" s="2" customFormat="1" ht="16.5" customHeight="1">
      <c r="A139" s="40"/>
      <c r="B139" s="41"/>
      <c r="C139" s="214" t="s">
        <v>316</v>
      </c>
      <c r="D139" s="214" t="s">
        <v>180</v>
      </c>
      <c r="E139" s="215" t="s">
        <v>3278</v>
      </c>
      <c r="F139" s="216" t="s">
        <v>3279</v>
      </c>
      <c r="G139" s="217" t="s">
        <v>532</v>
      </c>
      <c r="H139" s="218">
        <v>2</v>
      </c>
      <c r="I139" s="219"/>
      <c r="J139" s="220">
        <f>ROUND(I139*H139,2)</f>
        <v>0</v>
      </c>
      <c r="K139" s="216" t="s">
        <v>3280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0.00055000000000000003</v>
      </c>
      <c r="R139" s="223">
        <f>Q139*H139</f>
        <v>0.0011000000000000001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272</v>
      </c>
      <c r="AT139" s="225" t="s">
        <v>180</v>
      </c>
      <c r="AU139" s="225" t="s">
        <v>81</v>
      </c>
      <c r="AY139" s="19" t="s">
        <v>178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272</v>
      </c>
      <c r="BM139" s="225" t="s">
        <v>3281</v>
      </c>
    </row>
    <row r="140" s="2" customFormat="1">
      <c r="A140" s="40"/>
      <c r="B140" s="41"/>
      <c r="C140" s="42"/>
      <c r="D140" s="227" t="s">
        <v>187</v>
      </c>
      <c r="E140" s="42"/>
      <c r="F140" s="228" t="s">
        <v>3282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187</v>
      </c>
      <c r="AU140" s="19" t="s">
        <v>81</v>
      </c>
    </row>
    <row r="141" s="13" customFormat="1">
      <c r="A141" s="13"/>
      <c r="B141" s="232"/>
      <c r="C141" s="233"/>
      <c r="D141" s="234" t="s">
        <v>189</v>
      </c>
      <c r="E141" s="235" t="s">
        <v>19</v>
      </c>
      <c r="F141" s="236" t="s">
        <v>3283</v>
      </c>
      <c r="G141" s="233"/>
      <c r="H141" s="237">
        <v>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189</v>
      </c>
      <c r="AU141" s="243" t="s">
        <v>81</v>
      </c>
      <c r="AV141" s="13" t="s">
        <v>81</v>
      </c>
      <c r="AW141" s="13" t="s">
        <v>33</v>
      </c>
      <c r="AX141" s="13" t="s">
        <v>79</v>
      </c>
      <c r="AY141" s="243" t="s">
        <v>178</v>
      </c>
    </row>
    <row r="142" s="2" customFormat="1" ht="16.5" customHeight="1">
      <c r="A142" s="40"/>
      <c r="B142" s="41"/>
      <c r="C142" s="214" t="s">
        <v>321</v>
      </c>
      <c r="D142" s="214" t="s">
        <v>180</v>
      </c>
      <c r="E142" s="215" t="s">
        <v>3284</v>
      </c>
      <c r="F142" s="216" t="s">
        <v>3285</v>
      </c>
      <c r="G142" s="217" t="s">
        <v>532</v>
      </c>
      <c r="H142" s="218">
        <v>3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0.00025999999999999998</v>
      </c>
      <c r="R142" s="223">
        <f>Q142*H142</f>
        <v>0.00077999999999999988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272</v>
      </c>
      <c r="AT142" s="225" t="s">
        <v>180</v>
      </c>
      <c r="AU142" s="225" t="s">
        <v>81</v>
      </c>
      <c r="AY142" s="19" t="s">
        <v>178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272</v>
      </c>
      <c r="BM142" s="225" t="s">
        <v>3286</v>
      </c>
    </row>
    <row r="143" s="2" customFormat="1" ht="24.15" customHeight="1">
      <c r="A143" s="40"/>
      <c r="B143" s="41"/>
      <c r="C143" s="214" t="s">
        <v>328</v>
      </c>
      <c r="D143" s="214" t="s">
        <v>180</v>
      </c>
      <c r="E143" s="215" t="s">
        <v>3287</v>
      </c>
      <c r="F143" s="216" t="s">
        <v>3288</v>
      </c>
      <c r="G143" s="217" t="s">
        <v>532</v>
      </c>
      <c r="H143" s="218">
        <v>1</v>
      </c>
      <c r="I143" s="219"/>
      <c r="J143" s="220">
        <f>ROUND(I143*H143,2)</f>
        <v>0</v>
      </c>
      <c r="K143" s="216" t="s">
        <v>184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0.00056999999999999998</v>
      </c>
      <c r="R143" s="223">
        <f>Q143*H143</f>
        <v>0.00056999999999999998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272</v>
      </c>
      <c r="AT143" s="225" t="s">
        <v>180</v>
      </c>
      <c r="AU143" s="225" t="s">
        <v>81</v>
      </c>
      <c r="AY143" s="19" t="s">
        <v>178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272</v>
      </c>
      <c r="BM143" s="225" t="s">
        <v>3289</v>
      </c>
    </row>
    <row r="144" s="2" customFormat="1">
      <c r="A144" s="40"/>
      <c r="B144" s="41"/>
      <c r="C144" s="42"/>
      <c r="D144" s="227" t="s">
        <v>187</v>
      </c>
      <c r="E144" s="42"/>
      <c r="F144" s="228" t="s">
        <v>3290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187</v>
      </c>
      <c r="AU144" s="19" t="s">
        <v>81</v>
      </c>
    </row>
    <row r="145" s="2" customFormat="1" ht="16.5" customHeight="1">
      <c r="A145" s="40"/>
      <c r="B145" s="41"/>
      <c r="C145" s="214" t="s">
        <v>334</v>
      </c>
      <c r="D145" s="214" t="s">
        <v>180</v>
      </c>
      <c r="E145" s="215" t="s">
        <v>3291</v>
      </c>
      <c r="F145" s="216" t="s">
        <v>3292</v>
      </c>
      <c r="G145" s="217" t="s">
        <v>532</v>
      </c>
      <c r="H145" s="218">
        <v>4</v>
      </c>
      <c r="I145" s="219"/>
      <c r="J145" s="220">
        <f>ROUND(I145*H145,2)</f>
        <v>0</v>
      </c>
      <c r="K145" s="216" t="s">
        <v>184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0.00050000000000000001</v>
      </c>
      <c r="R145" s="223">
        <f>Q145*H145</f>
        <v>0.002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272</v>
      </c>
      <c r="AT145" s="225" t="s">
        <v>180</v>
      </c>
      <c r="AU145" s="225" t="s">
        <v>81</v>
      </c>
      <c r="AY145" s="19" t="s">
        <v>178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272</v>
      </c>
      <c r="BM145" s="225" t="s">
        <v>3293</v>
      </c>
    </row>
    <row r="146" s="2" customFormat="1">
      <c r="A146" s="40"/>
      <c r="B146" s="41"/>
      <c r="C146" s="42"/>
      <c r="D146" s="227" t="s">
        <v>187</v>
      </c>
      <c r="E146" s="42"/>
      <c r="F146" s="228" t="s">
        <v>3294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187</v>
      </c>
      <c r="AU146" s="19" t="s">
        <v>81</v>
      </c>
    </row>
    <row r="147" s="2" customFormat="1" ht="16.5" customHeight="1">
      <c r="A147" s="40"/>
      <c r="B147" s="41"/>
      <c r="C147" s="214" t="s">
        <v>343</v>
      </c>
      <c r="D147" s="214" t="s">
        <v>180</v>
      </c>
      <c r="E147" s="215" t="s">
        <v>3295</v>
      </c>
      <c r="F147" s="216" t="s">
        <v>3296</v>
      </c>
      <c r="G147" s="217" t="s">
        <v>532</v>
      </c>
      <c r="H147" s="218">
        <v>1</v>
      </c>
      <c r="I147" s="219"/>
      <c r="J147" s="220">
        <f>ROUND(I147*H147,2)</f>
        <v>0</v>
      </c>
      <c r="K147" s="216" t="s">
        <v>184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0.0011199999999999999</v>
      </c>
      <c r="R147" s="223">
        <f>Q147*H147</f>
        <v>0.0011199999999999999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272</v>
      </c>
      <c r="AT147" s="225" t="s">
        <v>180</v>
      </c>
      <c r="AU147" s="225" t="s">
        <v>81</v>
      </c>
      <c r="AY147" s="19" t="s">
        <v>178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272</v>
      </c>
      <c r="BM147" s="225" t="s">
        <v>3297</v>
      </c>
    </row>
    <row r="148" s="2" customFormat="1">
      <c r="A148" s="40"/>
      <c r="B148" s="41"/>
      <c r="C148" s="42"/>
      <c r="D148" s="227" t="s">
        <v>187</v>
      </c>
      <c r="E148" s="42"/>
      <c r="F148" s="228" t="s">
        <v>3298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187</v>
      </c>
      <c r="AU148" s="19" t="s">
        <v>81</v>
      </c>
    </row>
    <row r="149" s="2" customFormat="1" ht="24.15" customHeight="1">
      <c r="A149" s="40"/>
      <c r="B149" s="41"/>
      <c r="C149" s="214" t="s">
        <v>349</v>
      </c>
      <c r="D149" s="214" t="s">
        <v>180</v>
      </c>
      <c r="E149" s="215" t="s">
        <v>3299</v>
      </c>
      <c r="F149" s="216" t="s">
        <v>3300</v>
      </c>
      <c r="G149" s="217" t="s">
        <v>3301</v>
      </c>
      <c r="H149" s="218">
        <v>1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0.00022000000000000001</v>
      </c>
      <c r="R149" s="223">
        <f>Q149*H149</f>
        <v>0.00022000000000000001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272</v>
      </c>
      <c r="AT149" s="225" t="s">
        <v>180</v>
      </c>
      <c r="AU149" s="225" t="s">
        <v>81</v>
      </c>
      <c r="AY149" s="19" t="s">
        <v>178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272</v>
      </c>
      <c r="BM149" s="225" t="s">
        <v>3302</v>
      </c>
    </row>
    <row r="150" s="2" customFormat="1" ht="16.5" customHeight="1">
      <c r="A150" s="40"/>
      <c r="B150" s="41"/>
      <c r="C150" s="214" t="s">
        <v>356</v>
      </c>
      <c r="D150" s="214" t="s">
        <v>180</v>
      </c>
      <c r="E150" s="215" t="s">
        <v>3303</v>
      </c>
      <c r="F150" s="216" t="s">
        <v>3304</v>
      </c>
      <c r="G150" s="217" t="s">
        <v>532</v>
      </c>
      <c r="H150" s="218">
        <v>1</v>
      </c>
      <c r="I150" s="219"/>
      <c r="J150" s="220">
        <f>ROUND(I150*H150,2)</f>
        <v>0</v>
      </c>
      <c r="K150" s="216" t="s">
        <v>19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0.00034000000000000002</v>
      </c>
      <c r="R150" s="223">
        <f>Q150*H150</f>
        <v>0.00034000000000000002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272</v>
      </c>
      <c r="AT150" s="225" t="s">
        <v>180</v>
      </c>
      <c r="AU150" s="225" t="s">
        <v>81</v>
      </c>
      <c r="AY150" s="19" t="s">
        <v>178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272</v>
      </c>
      <c r="BM150" s="225" t="s">
        <v>3305</v>
      </c>
    </row>
    <row r="151" s="2" customFormat="1" ht="24.15" customHeight="1">
      <c r="A151" s="40"/>
      <c r="B151" s="41"/>
      <c r="C151" s="214" t="s">
        <v>361</v>
      </c>
      <c r="D151" s="214" t="s">
        <v>180</v>
      </c>
      <c r="E151" s="215" t="s">
        <v>3070</v>
      </c>
      <c r="F151" s="216" t="s">
        <v>3071</v>
      </c>
      <c r="G151" s="217" t="s">
        <v>1333</v>
      </c>
      <c r="H151" s="275"/>
      <c r="I151" s="219"/>
      <c r="J151" s="220">
        <f>ROUND(I151*H151,2)</f>
        <v>0</v>
      </c>
      <c r="K151" s="216" t="s">
        <v>184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272</v>
      </c>
      <c r="AT151" s="225" t="s">
        <v>180</v>
      </c>
      <c r="AU151" s="225" t="s">
        <v>81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272</v>
      </c>
      <c r="BM151" s="225" t="s">
        <v>3306</v>
      </c>
    </row>
    <row r="152" s="2" customFormat="1">
      <c r="A152" s="40"/>
      <c r="B152" s="41"/>
      <c r="C152" s="42"/>
      <c r="D152" s="227" t="s">
        <v>187</v>
      </c>
      <c r="E152" s="42"/>
      <c r="F152" s="228" t="s">
        <v>3073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187</v>
      </c>
      <c r="AU152" s="19" t="s">
        <v>81</v>
      </c>
    </row>
    <row r="153" s="12" customFormat="1" ht="22.8" customHeight="1">
      <c r="A153" s="12"/>
      <c r="B153" s="198"/>
      <c r="C153" s="199"/>
      <c r="D153" s="200" t="s">
        <v>70</v>
      </c>
      <c r="E153" s="212" t="s">
        <v>3307</v>
      </c>
      <c r="F153" s="212" t="s">
        <v>3308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SUM(P154:P212)</f>
        <v>0</v>
      </c>
      <c r="Q153" s="206"/>
      <c r="R153" s="207">
        <f>SUM(R154:R212)</f>
        <v>1.0146747</v>
      </c>
      <c r="S153" s="206"/>
      <c r="T153" s="208">
        <f>SUM(T154:T212)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81</v>
      </c>
      <c r="AT153" s="210" t="s">
        <v>70</v>
      </c>
      <c r="AU153" s="210" t="s">
        <v>79</v>
      </c>
      <c r="AY153" s="209" t="s">
        <v>178</v>
      </c>
      <c r="BK153" s="211">
        <f>SUM(BK154:BK212)</f>
        <v>0</v>
      </c>
    </row>
    <row r="154" s="2" customFormat="1" ht="24.15" customHeight="1">
      <c r="A154" s="40"/>
      <c r="B154" s="41"/>
      <c r="C154" s="214" t="s">
        <v>367</v>
      </c>
      <c r="D154" s="214" t="s">
        <v>180</v>
      </c>
      <c r="E154" s="215" t="s">
        <v>3309</v>
      </c>
      <c r="F154" s="216" t="s">
        <v>3310</v>
      </c>
      <c r="G154" s="217" t="s">
        <v>532</v>
      </c>
      <c r="H154" s="218">
        <v>1</v>
      </c>
      <c r="I154" s="219"/>
      <c r="J154" s="220">
        <f>ROUND(I154*H154,2)</f>
        <v>0</v>
      </c>
      <c r="K154" s="216" t="s">
        <v>184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0.02828</v>
      </c>
      <c r="R154" s="223">
        <f>Q154*H154</f>
        <v>0.02828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272</v>
      </c>
      <c r="AT154" s="225" t="s">
        <v>180</v>
      </c>
      <c r="AU154" s="225" t="s">
        <v>81</v>
      </c>
      <c r="AY154" s="19" t="s">
        <v>178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272</v>
      </c>
      <c r="BM154" s="225" t="s">
        <v>3311</v>
      </c>
    </row>
    <row r="155" s="2" customFormat="1">
      <c r="A155" s="40"/>
      <c r="B155" s="41"/>
      <c r="C155" s="42"/>
      <c r="D155" s="227" t="s">
        <v>187</v>
      </c>
      <c r="E155" s="42"/>
      <c r="F155" s="228" t="s">
        <v>3312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187</v>
      </c>
      <c r="AU155" s="19" t="s">
        <v>81</v>
      </c>
    </row>
    <row r="156" s="2" customFormat="1" ht="24.15" customHeight="1">
      <c r="A156" s="40"/>
      <c r="B156" s="41"/>
      <c r="C156" s="214" t="s">
        <v>372</v>
      </c>
      <c r="D156" s="214" t="s">
        <v>180</v>
      </c>
      <c r="E156" s="215" t="s">
        <v>3313</v>
      </c>
      <c r="F156" s="216" t="s">
        <v>3314</v>
      </c>
      <c r="G156" s="217" t="s">
        <v>532</v>
      </c>
      <c r="H156" s="218">
        <v>1</v>
      </c>
      <c r="I156" s="219"/>
      <c r="J156" s="220">
        <f>ROUND(I156*H156,2)</f>
        <v>0</v>
      </c>
      <c r="K156" s="216" t="s">
        <v>184</v>
      </c>
      <c r="L156" s="46"/>
      <c r="M156" s="221" t="s">
        <v>19</v>
      </c>
      <c r="N156" s="222" t="s">
        <v>42</v>
      </c>
      <c r="O156" s="86"/>
      <c r="P156" s="223">
        <f>O156*H156</f>
        <v>0</v>
      </c>
      <c r="Q156" s="223">
        <v>0.041320000000000003</v>
      </c>
      <c r="R156" s="223">
        <f>Q156*H156</f>
        <v>0.041320000000000003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272</v>
      </c>
      <c r="AT156" s="225" t="s">
        <v>180</v>
      </c>
      <c r="AU156" s="225" t="s">
        <v>81</v>
      </c>
      <c r="AY156" s="19" t="s">
        <v>178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272</v>
      </c>
      <c r="BM156" s="225" t="s">
        <v>3315</v>
      </c>
    </row>
    <row r="157" s="2" customFormat="1">
      <c r="A157" s="40"/>
      <c r="B157" s="41"/>
      <c r="C157" s="42"/>
      <c r="D157" s="227" t="s">
        <v>187</v>
      </c>
      <c r="E157" s="42"/>
      <c r="F157" s="228" t="s">
        <v>3316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187</v>
      </c>
      <c r="AU157" s="19" t="s">
        <v>81</v>
      </c>
    </row>
    <row r="158" s="2" customFormat="1" ht="16.5" customHeight="1">
      <c r="A158" s="40"/>
      <c r="B158" s="41"/>
      <c r="C158" s="214" t="s">
        <v>378</v>
      </c>
      <c r="D158" s="214" t="s">
        <v>180</v>
      </c>
      <c r="E158" s="215" t="s">
        <v>3317</v>
      </c>
      <c r="F158" s="216" t="s">
        <v>3318</v>
      </c>
      <c r="G158" s="217" t="s">
        <v>532</v>
      </c>
      <c r="H158" s="218">
        <v>1</v>
      </c>
      <c r="I158" s="219"/>
      <c r="J158" s="220">
        <f>ROUND(I158*H158,2)</f>
        <v>0</v>
      </c>
      <c r="K158" s="216" t="s">
        <v>184</v>
      </c>
      <c r="L158" s="46"/>
      <c r="M158" s="221" t="s">
        <v>19</v>
      </c>
      <c r="N158" s="222" t="s">
        <v>42</v>
      </c>
      <c r="O158" s="86"/>
      <c r="P158" s="223">
        <f>O158*H158</f>
        <v>0</v>
      </c>
      <c r="Q158" s="223">
        <v>0.025499999999999998</v>
      </c>
      <c r="R158" s="223">
        <f>Q158*H158</f>
        <v>0.025499999999999998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272</v>
      </c>
      <c r="AT158" s="225" t="s">
        <v>180</v>
      </c>
      <c r="AU158" s="225" t="s">
        <v>81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272</v>
      </c>
      <c r="BM158" s="225" t="s">
        <v>3319</v>
      </c>
    </row>
    <row r="159" s="2" customFormat="1">
      <c r="A159" s="40"/>
      <c r="B159" s="41"/>
      <c r="C159" s="42"/>
      <c r="D159" s="227" t="s">
        <v>187</v>
      </c>
      <c r="E159" s="42"/>
      <c r="F159" s="228" t="s">
        <v>3320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187</v>
      </c>
      <c r="AU159" s="19" t="s">
        <v>81</v>
      </c>
    </row>
    <row r="160" s="2" customFormat="1" ht="16.5" customHeight="1">
      <c r="A160" s="40"/>
      <c r="B160" s="41"/>
      <c r="C160" s="214" t="s">
        <v>384</v>
      </c>
      <c r="D160" s="214" t="s">
        <v>180</v>
      </c>
      <c r="E160" s="215" t="s">
        <v>3321</v>
      </c>
      <c r="F160" s="216" t="s">
        <v>3322</v>
      </c>
      <c r="G160" s="217" t="s">
        <v>532</v>
      </c>
      <c r="H160" s="218">
        <v>1</v>
      </c>
      <c r="I160" s="219"/>
      <c r="J160" s="220">
        <f>ROUND(I160*H160,2)</f>
        <v>0</v>
      </c>
      <c r="K160" s="216" t="s">
        <v>184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0.0395</v>
      </c>
      <c r="R160" s="223">
        <f>Q160*H160</f>
        <v>0.0395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272</v>
      </c>
      <c r="AT160" s="225" t="s">
        <v>180</v>
      </c>
      <c r="AU160" s="225" t="s">
        <v>81</v>
      </c>
      <c r="AY160" s="19" t="s">
        <v>178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272</v>
      </c>
      <c r="BM160" s="225" t="s">
        <v>3323</v>
      </c>
    </row>
    <row r="161" s="2" customFormat="1">
      <c r="A161" s="40"/>
      <c r="B161" s="41"/>
      <c r="C161" s="42"/>
      <c r="D161" s="227" t="s">
        <v>187</v>
      </c>
      <c r="E161" s="42"/>
      <c r="F161" s="228" t="s">
        <v>3324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187</v>
      </c>
      <c r="AU161" s="19" t="s">
        <v>81</v>
      </c>
    </row>
    <row r="162" s="2" customFormat="1" ht="16.5" customHeight="1">
      <c r="A162" s="40"/>
      <c r="B162" s="41"/>
      <c r="C162" s="214" t="s">
        <v>390</v>
      </c>
      <c r="D162" s="214" t="s">
        <v>180</v>
      </c>
      <c r="E162" s="215" t="s">
        <v>3325</v>
      </c>
      <c r="F162" s="216" t="s">
        <v>3326</v>
      </c>
      <c r="G162" s="217" t="s">
        <v>532</v>
      </c>
      <c r="H162" s="218">
        <v>1</v>
      </c>
      <c r="I162" s="219"/>
      <c r="J162" s="220">
        <f>ROUND(I162*H162,2)</f>
        <v>0</v>
      </c>
      <c r="K162" s="216" t="s">
        <v>184</v>
      </c>
      <c r="L162" s="46"/>
      <c r="M162" s="221" t="s">
        <v>19</v>
      </c>
      <c r="N162" s="222" t="s">
        <v>42</v>
      </c>
      <c r="O162" s="86"/>
      <c r="P162" s="223">
        <f>O162*H162</f>
        <v>0</v>
      </c>
      <c r="Q162" s="223">
        <v>0.047800000000000002</v>
      </c>
      <c r="R162" s="223">
        <f>Q162*H162</f>
        <v>0.047800000000000002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272</v>
      </c>
      <c r="AT162" s="225" t="s">
        <v>180</v>
      </c>
      <c r="AU162" s="225" t="s">
        <v>81</v>
      </c>
      <c r="AY162" s="19" t="s">
        <v>178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272</v>
      </c>
      <c r="BM162" s="225" t="s">
        <v>3327</v>
      </c>
    </row>
    <row r="163" s="2" customFormat="1">
      <c r="A163" s="40"/>
      <c r="B163" s="41"/>
      <c r="C163" s="42"/>
      <c r="D163" s="227" t="s">
        <v>187</v>
      </c>
      <c r="E163" s="42"/>
      <c r="F163" s="228" t="s">
        <v>3328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187</v>
      </c>
      <c r="AU163" s="19" t="s">
        <v>81</v>
      </c>
    </row>
    <row r="164" s="2" customFormat="1" ht="16.5" customHeight="1">
      <c r="A164" s="40"/>
      <c r="B164" s="41"/>
      <c r="C164" s="214" t="s">
        <v>396</v>
      </c>
      <c r="D164" s="214" t="s">
        <v>180</v>
      </c>
      <c r="E164" s="215" t="s">
        <v>3329</v>
      </c>
      <c r="F164" s="216" t="s">
        <v>3330</v>
      </c>
      <c r="G164" s="217" t="s">
        <v>532</v>
      </c>
      <c r="H164" s="218">
        <v>5</v>
      </c>
      <c r="I164" s="219"/>
      <c r="J164" s="220">
        <f>ROUND(I164*H164,2)</f>
        <v>0</v>
      </c>
      <c r="K164" s="216" t="s">
        <v>184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272</v>
      </c>
      <c r="AT164" s="225" t="s">
        <v>180</v>
      </c>
      <c r="AU164" s="225" t="s">
        <v>81</v>
      </c>
      <c r="AY164" s="19" t="s">
        <v>178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272</v>
      </c>
      <c r="BM164" s="225" t="s">
        <v>3331</v>
      </c>
    </row>
    <row r="165" s="2" customFormat="1">
      <c r="A165" s="40"/>
      <c r="B165" s="41"/>
      <c r="C165" s="42"/>
      <c r="D165" s="227" t="s">
        <v>187</v>
      </c>
      <c r="E165" s="42"/>
      <c r="F165" s="228" t="s">
        <v>3332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187</v>
      </c>
      <c r="AU165" s="19" t="s">
        <v>81</v>
      </c>
    </row>
    <row r="166" s="2" customFormat="1" ht="24.15" customHeight="1">
      <c r="A166" s="40"/>
      <c r="B166" s="41"/>
      <c r="C166" s="214" t="s">
        <v>401</v>
      </c>
      <c r="D166" s="214" t="s">
        <v>180</v>
      </c>
      <c r="E166" s="215" t="s">
        <v>3333</v>
      </c>
      <c r="F166" s="216" t="s">
        <v>3334</v>
      </c>
      <c r="G166" s="217" t="s">
        <v>183</v>
      </c>
      <c r="H166" s="218">
        <v>296</v>
      </c>
      <c r="I166" s="219"/>
      <c r="J166" s="220">
        <f>ROUND(I166*H166,2)</f>
        <v>0</v>
      </c>
      <c r="K166" s="216" t="s">
        <v>184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272</v>
      </c>
      <c r="AT166" s="225" t="s">
        <v>180</v>
      </c>
      <c r="AU166" s="225" t="s">
        <v>81</v>
      </c>
      <c r="AY166" s="19" t="s">
        <v>178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272</v>
      </c>
      <c r="BM166" s="225" t="s">
        <v>3335</v>
      </c>
    </row>
    <row r="167" s="2" customFormat="1">
      <c r="A167" s="40"/>
      <c r="B167" s="41"/>
      <c r="C167" s="42"/>
      <c r="D167" s="227" t="s">
        <v>187</v>
      </c>
      <c r="E167" s="42"/>
      <c r="F167" s="228" t="s">
        <v>3336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187</v>
      </c>
      <c r="AU167" s="19" t="s">
        <v>81</v>
      </c>
    </row>
    <row r="168" s="2" customFormat="1" ht="24.15" customHeight="1">
      <c r="A168" s="40"/>
      <c r="B168" s="41"/>
      <c r="C168" s="214" t="s">
        <v>407</v>
      </c>
      <c r="D168" s="214" t="s">
        <v>180</v>
      </c>
      <c r="E168" s="215" t="s">
        <v>3337</v>
      </c>
      <c r="F168" s="216" t="s">
        <v>3338</v>
      </c>
      <c r="G168" s="217" t="s">
        <v>275</v>
      </c>
      <c r="H168" s="218">
        <v>102.34</v>
      </c>
      <c r="I168" s="219"/>
      <c r="J168" s="220">
        <f>ROUND(I168*H168,2)</f>
        <v>0</v>
      </c>
      <c r="K168" s="216" t="s">
        <v>184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0.00011</v>
      </c>
      <c r="R168" s="223">
        <f>Q168*H168</f>
        <v>0.011257400000000001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272</v>
      </c>
      <c r="AT168" s="225" t="s">
        <v>180</v>
      </c>
      <c r="AU168" s="225" t="s">
        <v>81</v>
      </c>
      <c r="AY168" s="19" t="s">
        <v>178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272</v>
      </c>
      <c r="BM168" s="225" t="s">
        <v>3339</v>
      </c>
    </row>
    <row r="169" s="2" customFormat="1">
      <c r="A169" s="40"/>
      <c r="B169" s="41"/>
      <c r="C169" s="42"/>
      <c r="D169" s="227" t="s">
        <v>187</v>
      </c>
      <c r="E169" s="42"/>
      <c r="F169" s="228" t="s">
        <v>3340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187</v>
      </c>
      <c r="AU169" s="19" t="s">
        <v>81</v>
      </c>
    </row>
    <row r="170" s="13" customFormat="1">
      <c r="A170" s="13"/>
      <c r="B170" s="232"/>
      <c r="C170" s="233"/>
      <c r="D170" s="234" t="s">
        <v>189</v>
      </c>
      <c r="E170" s="235" t="s">
        <v>19</v>
      </c>
      <c r="F170" s="236" t="s">
        <v>3341</v>
      </c>
      <c r="G170" s="233"/>
      <c r="H170" s="237">
        <v>102.34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189</v>
      </c>
      <c r="AU170" s="243" t="s">
        <v>81</v>
      </c>
      <c r="AV170" s="13" t="s">
        <v>81</v>
      </c>
      <c r="AW170" s="13" t="s">
        <v>33</v>
      </c>
      <c r="AX170" s="13" t="s">
        <v>79</v>
      </c>
      <c r="AY170" s="243" t="s">
        <v>178</v>
      </c>
    </row>
    <row r="171" s="2" customFormat="1" ht="24.15" customHeight="1">
      <c r="A171" s="40"/>
      <c r="B171" s="41"/>
      <c r="C171" s="214" t="s">
        <v>415</v>
      </c>
      <c r="D171" s="214" t="s">
        <v>180</v>
      </c>
      <c r="E171" s="215" t="s">
        <v>3342</v>
      </c>
      <c r="F171" s="216" t="s">
        <v>3343</v>
      </c>
      <c r="G171" s="217" t="s">
        <v>275</v>
      </c>
      <c r="H171" s="218">
        <v>822.98000000000002</v>
      </c>
      <c r="I171" s="219"/>
      <c r="J171" s="220">
        <f>ROUND(I171*H171,2)</f>
        <v>0</v>
      </c>
      <c r="K171" s="216" t="s">
        <v>184</v>
      </c>
      <c r="L171" s="46"/>
      <c r="M171" s="221" t="s">
        <v>19</v>
      </c>
      <c r="N171" s="222" t="s">
        <v>42</v>
      </c>
      <c r="O171" s="86"/>
      <c r="P171" s="223">
        <f>O171*H171</f>
        <v>0</v>
      </c>
      <c r="Q171" s="223">
        <v>0.00011</v>
      </c>
      <c r="R171" s="223">
        <f>Q171*H171</f>
        <v>0.090527800000000005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272</v>
      </c>
      <c r="AT171" s="225" t="s">
        <v>180</v>
      </c>
      <c r="AU171" s="225" t="s">
        <v>81</v>
      </c>
      <c r="AY171" s="19" t="s">
        <v>178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272</v>
      </c>
      <c r="BM171" s="225" t="s">
        <v>3344</v>
      </c>
    </row>
    <row r="172" s="2" customFormat="1">
      <c r="A172" s="40"/>
      <c r="B172" s="41"/>
      <c r="C172" s="42"/>
      <c r="D172" s="227" t="s">
        <v>187</v>
      </c>
      <c r="E172" s="42"/>
      <c r="F172" s="228" t="s">
        <v>3345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187</v>
      </c>
      <c r="AU172" s="19" t="s">
        <v>81</v>
      </c>
    </row>
    <row r="173" s="13" customFormat="1">
      <c r="A173" s="13"/>
      <c r="B173" s="232"/>
      <c r="C173" s="233"/>
      <c r="D173" s="234" t="s">
        <v>189</v>
      </c>
      <c r="E173" s="235" t="s">
        <v>19</v>
      </c>
      <c r="F173" s="236" t="s">
        <v>3346</v>
      </c>
      <c r="G173" s="233"/>
      <c r="H173" s="237">
        <v>822.98000000000002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189</v>
      </c>
      <c r="AU173" s="243" t="s">
        <v>81</v>
      </c>
      <c r="AV173" s="13" t="s">
        <v>81</v>
      </c>
      <c r="AW173" s="13" t="s">
        <v>33</v>
      </c>
      <c r="AX173" s="13" t="s">
        <v>79</v>
      </c>
      <c r="AY173" s="243" t="s">
        <v>178</v>
      </c>
    </row>
    <row r="174" s="2" customFormat="1" ht="24.15" customHeight="1">
      <c r="A174" s="40"/>
      <c r="B174" s="41"/>
      <c r="C174" s="214" t="s">
        <v>423</v>
      </c>
      <c r="D174" s="214" t="s">
        <v>180</v>
      </c>
      <c r="E174" s="215" t="s">
        <v>3347</v>
      </c>
      <c r="F174" s="216" t="s">
        <v>3348</v>
      </c>
      <c r="G174" s="217" t="s">
        <v>275</v>
      </c>
      <c r="H174" s="218">
        <v>170.44999999999999</v>
      </c>
      <c r="I174" s="219"/>
      <c r="J174" s="220">
        <f>ROUND(I174*H174,2)</f>
        <v>0</v>
      </c>
      <c r="K174" s="216" t="s">
        <v>184</v>
      </c>
      <c r="L174" s="46"/>
      <c r="M174" s="221" t="s">
        <v>19</v>
      </c>
      <c r="N174" s="222" t="s">
        <v>42</v>
      </c>
      <c r="O174" s="86"/>
      <c r="P174" s="223">
        <f>O174*H174</f>
        <v>0</v>
      </c>
      <c r="Q174" s="223">
        <v>0.00011</v>
      </c>
      <c r="R174" s="223">
        <f>Q174*H174</f>
        <v>0.018749499999999999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272</v>
      </c>
      <c r="AT174" s="225" t="s">
        <v>180</v>
      </c>
      <c r="AU174" s="225" t="s">
        <v>81</v>
      </c>
      <c r="AY174" s="19" t="s">
        <v>178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272</v>
      </c>
      <c r="BM174" s="225" t="s">
        <v>3349</v>
      </c>
    </row>
    <row r="175" s="2" customFormat="1">
      <c r="A175" s="40"/>
      <c r="B175" s="41"/>
      <c r="C175" s="42"/>
      <c r="D175" s="227" t="s">
        <v>187</v>
      </c>
      <c r="E175" s="42"/>
      <c r="F175" s="228" t="s">
        <v>3350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187</v>
      </c>
      <c r="AU175" s="19" t="s">
        <v>81</v>
      </c>
    </row>
    <row r="176" s="13" customFormat="1">
      <c r="A176" s="13"/>
      <c r="B176" s="232"/>
      <c r="C176" s="233"/>
      <c r="D176" s="234" t="s">
        <v>189</v>
      </c>
      <c r="E176" s="235" t="s">
        <v>19</v>
      </c>
      <c r="F176" s="236" t="s">
        <v>3351</v>
      </c>
      <c r="G176" s="233"/>
      <c r="H176" s="237">
        <v>170.44999999999999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189</v>
      </c>
      <c r="AU176" s="243" t="s">
        <v>81</v>
      </c>
      <c r="AV176" s="13" t="s">
        <v>81</v>
      </c>
      <c r="AW176" s="13" t="s">
        <v>33</v>
      </c>
      <c r="AX176" s="13" t="s">
        <v>79</v>
      </c>
      <c r="AY176" s="243" t="s">
        <v>178</v>
      </c>
    </row>
    <row r="177" s="2" customFormat="1" ht="16.5" customHeight="1">
      <c r="A177" s="40"/>
      <c r="B177" s="41"/>
      <c r="C177" s="214" t="s">
        <v>429</v>
      </c>
      <c r="D177" s="214" t="s">
        <v>180</v>
      </c>
      <c r="E177" s="215" t="s">
        <v>3352</v>
      </c>
      <c r="F177" s="216" t="s">
        <v>3353</v>
      </c>
      <c r="G177" s="217" t="s">
        <v>532</v>
      </c>
      <c r="H177" s="218">
        <v>2500</v>
      </c>
      <c r="I177" s="219"/>
      <c r="J177" s="220">
        <f>ROUND(I177*H177,2)</f>
        <v>0</v>
      </c>
      <c r="K177" s="216" t="s">
        <v>184</v>
      </c>
      <c r="L177" s="46"/>
      <c r="M177" s="221" t="s">
        <v>19</v>
      </c>
      <c r="N177" s="222" t="s">
        <v>42</v>
      </c>
      <c r="O177" s="86"/>
      <c r="P177" s="223">
        <f>O177*H177</f>
        <v>0</v>
      </c>
      <c r="Q177" s="223">
        <v>0.00013999999999999999</v>
      </c>
      <c r="R177" s="223">
        <f>Q177*H177</f>
        <v>0.34999999999999998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272</v>
      </c>
      <c r="AT177" s="225" t="s">
        <v>180</v>
      </c>
      <c r="AU177" s="225" t="s">
        <v>81</v>
      </c>
      <c r="AY177" s="19" t="s">
        <v>178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272</v>
      </c>
      <c r="BM177" s="225" t="s">
        <v>3354</v>
      </c>
    </row>
    <row r="178" s="2" customFormat="1">
      <c r="A178" s="40"/>
      <c r="B178" s="41"/>
      <c r="C178" s="42"/>
      <c r="D178" s="227" t="s">
        <v>187</v>
      </c>
      <c r="E178" s="42"/>
      <c r="F178" s="228" t="s">
        <v>3355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187</v>
      </c>
      <c r="AU178" s="19" t="s">
        <v>81</v>
      </c>
    </row>
    <row r="179" s="13" customFormat="1">
      <c r="A179" s="13"/>
      <c r="B179" s="232"/>
      <c r="C179" s="233"/>
      <c r="D179" s="234" t="s">
        <v>189</v>
      </c>
      <c r="E179" s="235" t="s">
        <v>19</v>
      </c>
      <c r="F179" s="236" t="s">
        <v>3356</v>
      </c>
      <c r="G179" s="233"/>
      <c r="H179" s="237">
        <v>2500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189</v>
      </c>
      <c r="AU179" s="243" t="s">
        <v>81</v>
      </c>
      <c r="AV179" s="13" t="s">
        <v>81</v>
      </c>
      <c r="AW179" s="13" t="s">
        <v>33</v>
      </c>
      <c r="AX179" s="13" t="s">
        <v>79</v>
      </c>
      <c r="AY179" s="243" t="s">
        <v>178</v>
      </c>
    </row>
    <row r="180" s="2" customFormat="1" ht="21.75" customHeight="1">
      <c r="A180" s="40"/>
      <c r="B180" s="41"/>
      <c r="C180" s="214" t="s">
        <v>435</v>
      </c>
      <c r="D180" s="214" t="s">
        <v>180</v>
      </c>
      <c r="E180" s="215" t="s">
        <v>3357</v>
      </c>
      <c r="F180" s="216" t="s">
        <v>3358</v>
      </c>
      <c r="G180" s="217" t="s">
        <v>275</v>
      </c>
      <c r="H180" s="218">
        <v>20</v>
      </c>
      <c r="I180" s="219"/>
      <c r="J180" s="220">
        <f>ROUND(I180*H180,2)</f>
        <v>0</v>
      </c>
      <c r="K180" s="216" t="s">
        <v>184</v>
      </c>
      <c r="L180" s="46"/>
      <c r="M180" s="221" t="s">
        <v>19</v>
      </c>
      <c r="N180" s="222" t="s">
        <v>42</v>
      </c>
      <c r="O180" s="86"/>
      <c r="P180" s="223">
        <f>O180*H180</f>
        <v>0</v>
      </c>
      <c r="Q180" s="223">
        <v>0.00036000000000000002</v>
      </c>
      <c r="R180" s="223">
        <f>Q180*H180</f>
        <v>0.0072000000000000007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272</v>
      </c>
      <c r="AT180" s="225" t="s">
        <v>180</v>
      </c>
      <c r="AU180" s="225" t="s">
        <v>81</v>
      </c>
      <c r="AY180" s="19" t="s">
        <v>178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272</v>
      </c>
      <c r="BM180" s="225" t="s">
        <v>3359</v>
      </c>
    </row>
    <row r="181" s="2" customFormat="1">
      <c r="A181" s="40"/>
      <c r="B181" s="41"/>
      <c r="C181" s="42"/>
      <c r="D181" s="227" t="s">
        <v>187</v>
      </c>
      <c r="E181" s="42"/>
      <c r="F181" s="228" t="s">
        <v>3360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187</v>
      </c>
      <c r="AU181" s="19" t="s">
        <v>81</v>
      </c>
    </row>
    <row r="182" s="2" customFormat="1" ht="16.5" customHeight="1">
      <c r="A182" s="40"/>
      <c r="B182" s="41"/>
      <c r="C182" s="214" t="s">
        <v>444</v>
      </c>
      <c r="D182" s="214" t="s">
        <v>180</v>
      </c>
      <c r="E182" s="215" t="s">
        <v>3361</v>
      </c>
      <c r="F182" s="216" t="s">
        <v>3362</v>
      </c>
      <c r="G182" s="217" t="s">
        <v>183</v>
      </c>
      <c r="H182" s="218">
        <v>190</v>
      </c>
      <c r="I182" s="219"/>
      <c r="J182" s="220">
        <f>ROUND(I182*H182,2)</f>
        <v>0</v>
      </c>
      <c r="K182" s="216" t="s">
        <v>184</v>
      </c>
      <c r="L182" s="46"/>
      <c r="M182" s="221" t="s">
        <v>19</v>
      </c>
      <c r="N182" s="222" t="s">
        <v>42</v>
      </c>
      <c r="O182" s="86"/>
      <c r="P182" s="223">
        <f>O182*H182</f>
        <v>0</v>
      </c>
      <c r="Q182" s="223">
        <v>0.00025000000000000001</v>
      </c>
      <c r="R182" s="223">
        <f>Q182*H182</f>
        <v>0.047500000000000001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272</v>
      </c>
      <c r="AT182" s="225" t="s">
        <v>180</v>
      </c>
      <c r="AU182" s="225" t="s">
        <v>81</v>
      </c>
      <c r="AY182" s="19" t="s">
        <v>178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272</v>
      </c>
      <c r="BM182" s="225" t="s">
        <v>3363</v>
      </c>
    </row>
    <row r="183" s="2" customFormat="1">
      <c r="A183" s="40"/>
      <c r="B183" s="41"/>
      <c r="C183" s="42"/>
      <c r="D183" s="227" t="s">
        <v>187</v>
      </c>
      <c r="E183" s="42"/>
      <c r="F183" s="228" t="s">
        <v>3364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187</v>
      </c>
      <c r="AU183" s="19" t="s">
        <v>81</v>
      </c>
    </row>
    <row r="184" s="2" customFormat="1" ht="16.5" customHeight="1">
      <c r="A184" s="40"/>
      <c r="B184" s="41"/>
      <c r="C184" s="214" t="s">
        <v>450</v>
      </c>
      <c r="D184" s="214" t="s">
        <v>180</v>
      </c>
      <c r="E184" s="215" t="s">
        <v>3365</v>
      </c>
      <c r="F184" s="216" t="s">
        <v>3366</v>
      </c>
      <c r="G184" s="217" t="s">
        <v>275</v>
      </c>
      <c r="H184" s="218">
        <v>204.5</v>
      </c>
      <c r="I184" s="219"/>
      <c r="J184" s="220">
        <f>ROUND(I184*H184,2)</f>
        <v>0</v>
      </c>
      <c r="K184" s="216" t="s">
        <v>184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6.0000000000000002E-05</v>
      </c>
      <c r="R184" s="223">
        <f>Q184*H184</f>
        <v>0.01227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272</v>
      </c>
      <c r="AT184" s="225" t="s">
        <v>180</v>
      </c>
      <c r="AU184" s="225" t="s">
        <v>81</v>
      </c>
      <c r="AY184" s="19" t="s">
        <v>178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272</v>
      </c>
      <c r="BM184" s="225" t="s">
        <v>3367</v>
      </c>
    </row>
    <row r="185" s="2" customFormat="1">
      <c r="A185" s="40"/>
      <c r="B185" s="41"/>
      <c r="C185" s="42"/>
      <c r="D185" s="227" t="s">
        <v>187</v>
      </c>
      <c r="E185" s="42"/>
      <c r="F185" s="228" t="s">
        <v>3368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187</v>
      </c>
      <c r="AU185" s="19" t="s">
        <v>81</v>
      </c>
    </row>
    <row r="186" s="2" customFormat="1" ht="16.5" customHeight="1">
      <c r="A186" s="40"/>
      <c r="B186" s="41"/>
      <c r="C186" s="214" t="s">
        <v>455</v>
      </c>
      <c r="D186" s="214" t="s">
        <v>180</v>
      </c>
      <c r="E186" s="215" t="s">
        <v>3369</v>
      </c>
      <c r="F186" s="216" t="s">
        <v>3370</v>
      </c>
      <c r="G186" s="217" t="s">
        <v>275</v>
      </c>
      <c r="H186" s="218">
        <v>50</v>
      </c>
      <c r="I186" s="219"/>
      <c r="J186" s="220">
        <f>ROUND(I186*H186,2)</f>
        <v>0</v>
      </c>
      <c r="K186" s="216" t="s">
        <v>184</v>
      </c>
      <c r="L186" s="46"/>
      <c r="M186" s="221" t="s">
        <v>19</v>
      </c>
      <c r="N186" s="222" t="s">
        <v>42</v>
      </c>
      <c r="O186" s="86"/>
      <c r="P186" s="223">
        <f>O186*H186</f>
        <v>0</v>
      </c>
      <c r="Q186" s="223">
        <v>0.00010000000000000001</v>
      </c>
      <c r="R186" s="223">
        <f>Q186*H186</f>
        <v>0.0050000000000000001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272</v>
      </c>
      <c r="AT186" s="225" t="s">
        <v>180</v>
      </c>
      <c r="AU186" s="225" t="s">
        <v>81</v>
      </c>
      <c r="AY186" s="19" t="s">
        <v>178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272</v>
      </c>
      <c r="BM186" s="225" t="s">
        <v>3371</v>
      </c>
    </row>
    <row r="187" s="2" customFormat="1">
      <c r="A187" s="40"/>
      <c r="B187" s="41"/>
      <c r="C187" s="42"/>
      <c r="D187" s="227" t="s">
        <v>187</v>
      </c>
      <c r="E187" s="42"/>
      <c r="F187" s="228" t="s">
        <v>3372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187</v>
      </c>
      <c r="AU187" s="19" t="s">
        <v>81</v>
      </c>
    </row>
    <row r="188" s="2" customFormat="1" ht="16.5" customHeight="1">
      <c r="A188" s="40"/>
      <c r="B188" s="41"/>
      <c r="C188" s="214" t="s">
        <v>460</v>
      </c>
      <c r="D188" s="214" t="s">
        <v>180</v>
      </c>
      <c r="E188" s="215" t="s">
        <v>3373</v>
      </c>
      <c r="F188" s="216" t="s">
        <v>3374</v>
      </c>
      <c r="G188" s="217" t="s">
        <v>275</v>
      </c>
      <c r="H188" s="218">
        <v>30</v>
      </c>
      <c r="I188" s="219"/>
      <c r="J188" s="220">
        <f>ROUND(I188*H188,2)</f>
        <v>0</v>
      </c>
      <c r="K188" s="216" t="s">
        <v>184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6.0000000000000002E-05</v>
      </c>
      <c r="R188" s="223">
        <f>Q188*H188</f>
        <v>0.0018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272</v>
      </c>
      <c r="AT188" s="225" t="s">
        <v>180</v>
      </c>
      <c r="AU188" s="225" t="s">
        <v>81</v>
      </c>
      <c r="AY188" s="19" t="s">
        <v>178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272</v>
      </c>
      <c r="BM188" s="225" t="s">
        <v>3375</v>
      </c>
    </row>
    <row r="189" s="2" customFormat="1">
      <c r="A189" s="40"/>
      <c r="B189" s="41"/>
      <c r="C189" s="42"/>
      <c r="D189" s="227" t="s">
        <v>187</v>
      </c>
      <c r="E189" s="42"/>
      <c r="F189" s="228" t="s">
        <v>3376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187</v>
      </c>
      <c r="AU189" s="19" t="s">
        <v>81</v>
      </c>
    </row>
    <row r="190" s="2" customFormat="1" ht="16.5" customHeight="1">
      <c r="A190" s="40"/>
      <c r="B190" s="41"/>
      <c r="C190" s="214" t="s">
        <v>465</v>
      </c>
      <c r="D190" s="214" t="s">
        <v>180</v>
      </c>
      <c r="E190" s="215" t="s">
        <v>3377</v>
      </c>
      <c r="F190" s="216" t="s">
        <v>3378</v>
      </c>
      <c r="G190" s="217" t="s">
        <v>532</v>
      </c>
      <c r="H190" s="218">
        <v>2</v>
      </c>
      <c r="I190" s="219"/>
      <c r="J190" s="220">
        <f>ROUND(I190*H190,2)</f>
        <v>0</v>
      </c>
      <c r="K190" s="216" t="s">
        <v>184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0.0056299999999999996</v>
      </c>
      <c r="R190" s="223">
        <f>Q190*H190</f>
        <v>0.011259999999999999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272</v>
      </c>
      <c r="AT190" s="225" t="s">
        <v>180</v>
      </c>
      <c r="AU190" s="225" t="s">
        <v>81</v>
      </c>
      <c r="AY190" s="19" t="s">
        <v>178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272</v>
      </c>
      <c r="BM190" s="225" t="s">
        <v>3379</v>
      </c>
    </row>
    <row r="191" s="2" customFormat="1">
      <c r="A191" s="40"/>
      <c r="B191" s="41"/>
      <c r="C191" s="42"/>
      <c r="D191" s="227" t="s">
        <v>187</v>
      </c>
      <c r="E191" s="42"/>
      <c r="F191" s="228" t="s">
        <v>3380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187</v>
      </c>
      <c r="AU191" s="19" t="s">
        <v>81</v>
      </c>
    </row>
    <row r="192" s="2" customFormat="1" ht="21.75" customHeight="1">
      <c r="A192" s="40"/>
      <c r="B192" s="41"/>
      <c r="C192" s="214" t="s">
        <v>471</v>
      </c>
      <c r="D192" s="214" t="s">
        <v>180</v>
      </c>
      <c r="E192" s="215" t="s">
        <v>3381</v>
      </c>
      <c r="F192" s="216" t="s">
        <v>3382</v>
      </c>
      <c r="G192" s="217" t="s">
        <v>532</v>
      </c>
      <c r="H192" s="218">
        <v>2</v>
      </c>
      <c r="I192" s="219"/>
      <c r="J192" s="220">
        <f>ROUND(I192*H192,2)</f>
        <v>0</v>
      </c>
      <c r="K192" s="216" t="s">
        <v>184</v>
      </c>
      <c r="L192" s="46"/>
      <c r="M192" s="221" t="s">
        <v>19</v>
      </c>
      <c r="N192" s="222" t="s">
        <v>42</v>
      </c>
      <c r="O192" s="86"/>
      <c r="P192" s="223">
        <f>O192*H192</f>
        <v>0</v>
      </c>
      <c r="Q192" s="223">
        <v>0.015800000000000002</v>
      </c>
      <c r="R192" s="223">
        <f>Q192*H192</f>
        <v>0.031600000000000003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272</v>
      </c>
      <c r="AT192" s="225" t="s">
        <v>180</v>
      </c>
      <c r="AU192" s="225" t="s">
        <v>81</v>
      </c>
      <c r="AY192" s="19" t="s">
        <v>178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272</v>
      </c>
      <c r="BM192" s="225" t="s">
        <v>3383</v>
      </c>
    </row>
    <row r="193" s="2" customFormat="1">
      <c r="A193" s="40"/>
      <c r="B193" s="41"/>
      <c r="C193" s="42"/>
      <c r="D193" s="227" t="s">
        <v>187</v>
      </c>
      <c r="E193" s="42"/>
      <c r="F193" s="228" t="s">
        <v>3384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187</v>
      </c>
      <c r="AU193" s="19" t="s">
        <v>81</v>
      </c>
    </row>
    <row r="194" s="2" customFormat="1" ht="16.5" customHeight="1">
      <c r="A194" s="40"/>
      <c r="B194" s="41"/>
      <c r="C194" s="214" t="s">
        <v>481</v>
      </c>
      <c r="D194" s="214" t="s">
        <v>180</v>
      </c>
      <c r="E194" s="215" t="s">
        <v>3385</v>
      </c>
      <c r="F194" s="216" t="s">
        <v>3386</v>
      </c>
      <c r="G194" s="217" t="s">
        <v>532</v>
      </c>
      <c r="H194" s="218">
        <v>2</v>
      </c>
      <c r="I194" s="219"/>
      <c r="J194" s="220">
        <f>ROUND(I194*H194,2)</f>
        <v>0</v>
      </c>
      <c r="K194" s="216" t="s">
        <v>184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0.0020999999999999999</v>
      </c>
      <c r="R194" s="223">
        <f>Q194*H194</f>
        <v>0.0041999999999999997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272</v>
      </c>
      <c r="AT194" s="225" t="s">
        <v>180</v>
      </c>
      <c r="AU194" s="225" t="s">
        <v>81</v>
      </c>
      <c r="AY194" s="19" t="s">
        <v>178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272</v>
      </c>
      <c r="BM194" s="225" t="s">
        <v>3387</v>
      </c>
    </row>
    <row r="195" s="2" customFormat="1">
      <c r="A195" s="40"/>
      <c r="B195" s="41"/>
      <c r="C195" s="42"/>
      <c r="D195" s="227" t="s">
        <v>187</v>
      </c>
      <c r="E195" s="42"/>
      <c r="F195" s="228" t="s">
        <v>3388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187</v>
      </c>
      <c r="AU195" s="19" t="s">
        <v>81</v>
      </c>
    </row>
    <row r="196" s="2" customFormat="1" ht="16.5" customHeight="1">
      <c r="A196" s="40"/>
      <c r="B196" s="41"/>
      <c r="C196" s="214" t="s">
        <v>486</v>
      </c>
      <c r="D196" s="214" t="s">
        <v>180</v>
      </c>
      <c r="E196" s="215" t="s">
        <v>3389</v>
      </c>
      <c r="F196" s="216" t="s">
        <v>3390</v>
      </c>
      <c r="G196" s="217" t="s">
        <v>532</v>
      </c>
      <c r="H196" s="218">
        <v>20</v>
      </c>
      <c r="I196" s="219"/>
      <c r="J196" s="220">
        <f>ROUND(I196*H196,2)</f>
        <v>0</v>
      </c>
      <c r="K196" s="216" t="s">
        <v>184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6.9999999999999994E-05</v>
      </c>
      <c r="R196" s="223">
        <f>Q196*H196</f>
        <v>0.0013999999999999998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272</v>
      </c>
      <c r="AT196" s="225" t="s">
        <v>180</v>
      </c>
      <c r="AU196" s="225" t="s">
        <v>81</v>
      </c>
      <c r="AY196" s="19" t="s">
        <v>178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272</v>
      </c>
      <c r="BM196" s="225" t="s">
        <v>3391</v>
      </c>
    </row>
    <row r="197" s="2" customFormat="1">
      <c r="A197" s="40"/>
      <c r="B197" s="41"/>
      <c r="C197" s="42"/>
      <c r="D197" s="227" t="s">
        <v>187</v>
      </c>
      <c r="E197" s="42"/>
      <c r="F197" s="228" t="s">
        <v>3392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187</v>
      </c>
      <c r="AU197" s="19" t="s">
        <v>81</v>
      </c>
    </row>
    <row r="198" s="2" customFormat="1" ht="16.5" customHeight="1">
      <c r="A198" s="40"/>
      <c r="B198" s="41"/>
      <c r="C198" s="214" t="s">
        <v>492</v>
      </c>
      <c r="D198" s="214" t="s">
        <v>180</v>
      </c>
      <c r="E198" s="215" t="s">
        <v>3393</v>
      </c>
      <c r="F198" s="216" t="s">
        <v>3394</v>
      </c>
      <c r="G198" s="217" t="s">
        <v>532</v>
      </c>
      <c r="H198" s="218">
        <v>6</v>
      </c>
      <c r="I198" s="219"/>
      <c r="J198" s="220">
        <f>ROUND(I198*H198,2)</f>
        <v>0</v>
      </c>
      <c r="K198" s="216" t="s">
        <v>184</v>
      </c>
      <c r="L198" s="46"/>
      <c r="M198" s="221" t="s">
        <v>19</v>
      </c>
      <c r="N198" s="222" t="s">
        <v>42</v>
      </c>
      <c r="O198" s="86"/>
      <c r="P198" s="223">
        <f>O198*H198</f>
        <v>0</v>
      </c>
      <c r="Q198" s="223">
        <v>0.00014999999999999999</v>
      </c>
      <c r="R198" s="223">
        <f>Q198*H198</f>
        <v>0.00089999999999999998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272</v>
      </c>
      <c r="AT198" s="225" t="s">
        <v>180</v>
      </c>
      <c r="AU198" s="225" t="s">
        <v>81</v>
      </c>
      <c r="AY198" s="19" t="s">
        <v>178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272</v>
      </c>
      <c r="BM198" s="225" t="s">
        <v>3395</v>
      </c>
    </row>
    <row r="199" s="2" customFormat="1">
      <c r="A199" s="40"/>
      <c r="B199" s="41"/>
      <c r="C199" s="42"/>
      <c r="D199" s="227" t="s">
        <v>187</v>
      </c>
      <c r="E199" s="42"/>
      <c r="F199" s="228" t="s">
        <v>3396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187</v>
      </c>
      <c r="AU199" s="19" t="s">
        <v>81</v>
      </c>
    </row>
    <row r="200" s="2" customFormat="1" ht="16.5" customHeight="1">
      <c r="A200" s="40"/>
      <c r="B200" s="41"/>
      <c r="C200" s="214" t="s">
        <v>498</v>
      </c>
      <c r="D200" s="214" t="s">
        <v>180</v>
      </c>
      <c r="E200" s="215" t="s">
        <v>3393</v>
      </c>
      <c r="F200" s="216" t="s">
        <v>3394</v>
      </c>
      <c r="G200" s="217" t="s">
        <v>532</v>
      </c>
      <c r="H200" s="218">
        <v>1</v>
      </c>
      <c r="I200" s="219"/>
      <c r="J200" s="220">
        <f>ROUND(I200*H200,2)</f>
        <v>0</v>
      </c>
      <c r="K200" s="216" t="s">
        <v>184</v>
      </c>
      <c r="L200" s="46"/>
      <c r="M200" s="221" t="s">
        <v>19</v>
      </c>
      <c r="N200" s="222" t="s">
        <v>42</v>
      </c>
      <c r="O200" s="86"/>
      <c r="P200" s="223">
        <f>O200*H200</f>
        <v>0</v>
      </c>
      <c r="Q200" s="223">
        <v>0.00014999999999999999</v>
      </c>
      <c r="R200" s="223">
        <f>Q200*H200</f>
        <v>0.00014999999999999999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272</v>
      </c>
      <c r="AT200" s="225" t="s">
        <v>180</v>
      </c>
      <c r="AU200" s="225" t="s">
        <v>81</v>
      </c>
      <c r="AY200" s="19" t="s">
        <v>178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79</v>
      </c>
      <c r="BK200" s="226">
        <f>ROUND(I200*H200,2)</f>
        <v>0</v>
      </c>
      <c r="BL200" s="19" t="s">
        <v>272</v>
      </c>
      <c r="BM200" s="225" t="s">
        <v>3397</v>
      </c>
    </row>
    <row r="201" s="2" customFormat="1">
      <c r="A201" s="40"/>
      <c r="B201" s="41"/>
      <c r="C201" s="42"/>
      <c r="D201" s="227" t="s">
        <v>187</v>
      </c>
      <c r="E201" s="42"/>
      <c r="F201" s="228" t="s">
        <v>3396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187</v>
      </c>
      <c r="AU201" s="19" t="s">
        <v>81</v>
      </c>
    </row>
    <row r="202" s="13" customFormat="1">
      <c r="A202" s="13"/>
      <c r="B202" s="232"/>
      <c r="C202" s="233"/>
      <c r="D202" s="234" t="s">
        <v>189</v>
      </c>
      <c r="E202" s="235" t="s">
        <v>19</v>
      </c>
      <c r="F202" s="236" t="s">
        <v>3398</v>
      </c>
      <c r="G202" s="233"/>
      <c r="H202" s="237">
        <v>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189</v>
      </c>
      <c r="AU202" s="243" t="s">
        <v>81</v>
      </c>
      <c r="AV202" s="13" t="s">
        <v>81</v>
      </c>
      <c r="AW202" s="13" t="s">
        <v>33</v>
      </c>
      <c r="AX202" s="13" t="s">
        <v>79</v>
      </c>
      <c r="AY202" s="243" t="s">
        <v>178</v>
      </c>
    </row>
    <row r="203" s="2" customFormat="1" ht="16.5" customHeight="1">
      <c r="A203" s="40"/>
      <c r="B203" s="41"/>
      <c r="C203" s="214" t="s">
        <v>504</v>
      </c>
      <c r="D203" s="214" t="s">
        <v>180</v>
      </c>
      <c r="E203" s="215" t="s">
        <v>3399</v>
      </c>
      <c r="F203" s="216" t="s">
        <v>3400</v>
      </c>
      <c r="G203" s="217" t="s">
        <v>532</v>
      </c>
      <c r="H203" s="218">
        <v>11</v>
      </c>
      <c r="I203" s="219"/>
      <c r="J203" s="220">
        <f>ROUND(I203*H203,2)</f>
        <v>0</v>
      </c>
      <c r="K203" s="216" t="s">
        <v>3280</v>
      </c>
      <c r="L203" s="46"/>
      <c r="M203" s="221" t="s">
        <v>19</v>
      </c>
      <c r="N203" s="222" t="s">
        <v>42</v>
      </c>
      <c r="O203" s="86"/>
      <c r="P203" s="223">
        <f>O203*H203</f>
        <v>0</v>
      </c>
      <c r="Q203" s="223">
        <v>0.00012</v>
      </c>
      <c r="R203" s="223">
        <f>Q203*H203</f>
        <v>0.00132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272</v>
      </c>
      <c r="AT203" s="225" t="s">
        <v>180</v>
      </c>
      <c r="AU203" s="225" t="s">
        <v>81</v>
      </c>
      <c r="AY203" s="19" t="s">
        <v>178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272</v>
      </c>
      <c r="BM203" s="225" t="s">
        <v>3401</v>
      </c>
    </row>
    <row r="204" s="2" customFormat="1">
      <c r="A204" s="40"/>
      <c r="B204" s="41"/>
      <c r="C204" s="42"/>
      <c r="D204" s="227" t="s">
        <v>187</v>
      </c>
      <c r="E204" s="42"/>
      <c r="F204" s="228" t="s">
        <v>3402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187</v>
      </c>
      <c r="AU204" s="19" t="s">
        <v>81</v>
      </c>
    </row>
    <row r="205" s="2" customFormat="1" ht="16.5" customHeight="1">
      <c r="A205" s="40"/>
      <c r="B205" s="41"/>
      <c r="C205" s="214" t="s">
        <v>510</v>
      </c>
      <c r="D205" s="214" t="s">
        <v>180</v>
      </c>
      <c r="E205" s="215" t="s">
        <v>3403</v>
      </c>
      <c r="F205" s="216" t="s">
        <v>3404</v>
      </c>
      <c r="G205" s="217" t="s">
        <v>532</v>
      </c>
      <c r="H205" s="218">
        <v>2</v>
      </c>
      <c r="I205" s="219"/>
      <c r="J205" s="220">
        <f>ROUND(I205*H205,2)</f>
        <v>0</v>
      </c>
      <c r="K205" s="216" t="s">
        <v>184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0.00040000000000000002</v>
      </c>
      <c r="R205" s="223">
        <f>Q205*H205</f>
        <v>0.00080000000000000004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272</v>
      </c>
      <c r="AT205" s="225" t="s">
        <v>180</v>
      </c>
      <c r="AU205" s="225" t="s">
        <v>81</v>
      </c>
      <c r="AY205" s="19" t="s">
        <v>178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272</v>
      </c>
      <c r="BM205" s="225" t="s">
        <v>3405</v>
      </c>
    </row>
    <row r="206" s="2" customFormat="1">
      <c r="A206" s="40"/>
      <c r="B206" s="41"/>
      <c r="C206" s="42"/>
      <c r="D206" s="227" t="s">
        <v>187</v>
      </c>
      <c r="E206" s="42"/>
      <c r="F206" s="228" t="s">
        <v>3406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187</v>
      </c>
      <c r="AU206" s="19" t="s">
        <v>81</v>
      </c>
    </row>
    <row r="207" s="2" customFormat="1" ht="21.75" customHeight="1">
      <c r="A207" s="40"/>
      <c r="B207" s="41"/>
      <c r="C207" s="214" t="s">
        <v>515</v>
      </c>
      <c r="D207" s="214" t="s">
        <v>180</v>
      </c>
      <c r="E207" s="215" t="s">
        <v>3407</v>
      </c>
      <c r="F207" s="216" t="s">
        <v>3408</v>
      </c>
      <c r="G207" s="217" t="s">
        <v>532</v>
      </c>
      <c r="H207" s="218">
        <v>3</v>
      </c>
      <c r="I207" s="219"/>
      <c r="J207" s="220">
        <f>ROUND(I207*H207,2)</f>
        <v>0</v>
      </c>
      <c r="K207" s="216" t="s">
        <v>184</v>
      </c>
      <c r="L207" s="46"/>
      <c r="M207" s="221" t="s">
        <v>19</v>
      </c>
      <c r="N207" s="222" t="s">
        <v>42</v>
      </c>
      <c r="O207" s="86"/>
      <c r="P207" s="223">
        <f>O207*H207</f>
        <v>0</v>
      </c>
      <c r="Q207" s="223">
        <v>0.00088000000000000003</v>
      </c>
      <c r="R207" s="223">
        <f>Q207*H207</f>
        <v>0.00264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272</v>
      </c>
      <c r="AT207" s="225" t="s">
        <v>180</v>
      </c>
      <c r="AU207" s="225" t="s">
        <v>81</v>
      </c>
      <c r="AY207" s="19" t="s">
        <v>178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79</v>
      </c>
      <c r="BK207" s="226">
        <f>ROUND(I207*H207,2)</f>
        <v>0</v>
      </c>
      <c r="BL207" s="19" t="s">
        <v>272</v>
      </c>
      <c r="BM207" s="225" t="s">
        <v>3409</v>
      </c>
    </row>
    <row r="208" s="2" customFormat="1">
      <c r="A208" s="40"/>
      <c r="B208" s="41"/>
      <c r="C208" s="42"/>
      <c r="D208" s="227" t="s">
        <v>187</v>
      </c>
      <c r="E208" s="42"/>
      <c r="F208" s="228" t="s">
        <v>3410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187</v>
      </c>
      <c r="AU208" s="19" t="s">
        <v>81</v>
      </c>
    </row>
    <row r="209" s="2" customFormat="1" ht="24.15" customHeight="1">
      <c r="A209" s="40"/>
      <c r="B209" s="41"/>
      <c r="C209" s="214" t="s">
        <v>520</v>
      </c>
      <c r="D209" s="214" t="s">
        <v>180</v>
      </c>
      <c r="E209" s="215" t="s">
        <v>3411</v>
      </c>
      <c r="F209" s="216" t="s">
        <v>3412</v>
      </c>
      <c r="G209" s="217" t="s">
        <v>183</v>
      </c>
      <c r="H209" s="218">
        <v>190</v>
      </c>
      <c r="I209" s="219"/>
      <c r="J209" s="220">
        <f>ROUND(I209*H209,2)</f>
        <v>0</v>
      </c>
      <c r="K209" s="216" t="s">
        <v>184</v>
      </c>
      <c r="L209" s="46"/>
      <c r="M209" s="221" t="s">
        <v>19</v>
      </c>
      <c r="N209" s="222" t="s">
        <v>42</v>
      </c>
      <c r="O209" s="86"/>
      <c r="P209" s="223">
        <f>O209*H209</f>
        <v>0</v>
      </c>
      <c r="Q209" s="223">
        <v>0.00123</v>
      </c>
      <c r="R209" s="223">
        <f>Q209*H209</f>
        <v>0.23369999999999999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272</v>
      </c>
      <c r="AT209" s="225" t="s">
        <v>180</v>
      </c>
      <c r="AU209" s="225" t="s">
        <v>81</v>
      </c>
      <c r="AY209" s="19" t="s">
        <v>178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272</v>
      </c>
      <c r="BM209" s="225" t="s">
        <v>3413</v>
      </c>
    </row>
    <row r="210" s="2" customFormat="1">
      <c r="A210" s="40"/>
      <c r="B210" s="41"/>
      <c r="C210" s="42"/>
      <c r="D210" s="227" t="s">
        <v>187</v>
      </c>
      <c r="E210" s="42"/>
      <c r="F210" s="228" t="s">
        <v>3414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187</v>
      </c>
      <c r="AU210" s="19" t="s">
        <v>81</v>
      </c>
    </row>
    <row r="211" s="2" customFormat="1" ht="24.15" customHeight="1">
      <c r="A211" s="40"/>
      <c r="B211" s="41"/>
      <c r="C211" s="214" t="s">
        <v>526</v>
      </c>
      <c r="D211" s="214" t="s">
        <v>180</v>
      </c>
      <c r="E211" s="215" t="s">
        <v>3415</v>
      </c>
      <c r="F211" s="216" t="s">
        <v>3416</v>
      </c>
      <c r="G211" s="217" t="s">
        <v>1333</v>
      </c>
      <c r="H211" s="275"/>
      <c r="I211" s="219"/>
      <c r="J211" s="220">
        <f>ROUND(I211*H211,2)</f>
        <v>0</v>
      </c>
      <c r="K211" s="216" t="s">
        <v>184</v>
      </c>
      <c r="L211" s="46"/>
      <c r="M211" s="221" t="s">
        <v>19</v>
      </c>
      <c r="N211" s="222" t="s">
        <v>42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272</v>
      </c>
      <c r="AT211" s="225" t="s">
        <v>180</v>
      </c>
      <c r="AU211" s="225" t="s">
        <v>81</v>
      </c>
      <c r="AY211" s="19" t="s">
        <v>178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272</v>
      </c>
      <c r="BM211" s="225" t="s">
        <v>3417</v>
      </c>
    </row>
    <row r="212" s="2" customFormat="1">
      <c r="A212" s="40"/>
      <c r="B212" s="41"/>
      <c r="C212" s="42"/>
      <c r="D212" s="227" t="s">
        <v>187</v>
      </c>
      <c r="E212" s="42"/>
      <c r="F212" s="228" t="s">
        <v>3418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187</v>
      </c>
      <c r="AU212" s="19" t="s">
        <v>81</v>
      </c>
    </row>
    <row r="213" s="12" customFormat="1" ht="25.92" customHeight="1">
      <c r="A213" s="12"/>
      <c r="B213" s="198"/>
      <c r="C213" s="199"/>
      <c r="D213" s="200" t="s">
        <v>70</v>
      </c>
      <c r="E213" s="201" t="s">
        <v>3084</v>
      </c>
      <c r="F213" s="201" t="s">
        <v>3085</v>
      </c>
      <c r="G213" s="199"/>
      <c r="H213" s="199"/>
      <c r="I213" s="202"/>
      <c r="J213" s="203">
        <f>BK213</f>
        <v>0</v>
      </c>
      <c r="K213" s="199"/>
      <c r="L213" s="204"/>
      <c r="M213" s="205"/>
      <c r="N213" s="206"/>
      <c r="O213" s="206"/>
      <c r="P213" s="207">
        <f>SUM(P214:P215)</f>
        <v>0</v>
      </c>
      <c r="Q213" s="206"/>
      <c r="R213" s="207">
        <f>SUM(R214:R215)</f>
        <v>0</v>
      </c>
      <c r="S213" s="206"/>
      <c r="T213" s="208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185</v>
      </c>
      <c r="AT213" s="210" t="s">
        <v>70</v>
      </c>
      <c r="AU213" s="210" t="s">
        <v>71</v>
      </c>
      <c r="AY213" s="209" t="s">
        <v>178</v>
      </c>
      <c r="BK213" s="211">
        <f>SUM(BK214:BK215)</f>
        <v>0</v>
      </c>
    </row>
    <row r="214" s="2" customFormat="1" ht="21.75" customHeight="1">
      <c r="A214" s="40"/>
      <c r="B214" s="41"/>
      <c r="C214" s="214" t="s">
        <v>529</v>
      </c>
      <c r="D214" s="214" t="s">
        <v>180</v>
      </c>
      <c r="E214" s="215" t="s">
        <v>3086</v>
      </c>
      <c r="F214" s="216" t="s">
        <v>3087</v>
      </c>
      <c r="G214" s="217" t="s">
        <v>3088</v>
      </c>
      <c r="H214" s="218">
        <v>100</v>
      </c>
      <c r="I214" s="219"/>
      <c r="J214" s="220">
        <f>ROUND(I214*H214,2)</f>
        <v>0</v>
      </c>
      <c r="K214" s="216" t="s">
        <v>184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3089</v>
      </c>
      <c r="AT214" s="225" t="s">
        <v>180</v>
      </c>
      <c r="AU214" s="225" t="s">
        <v>79</v>
      </c>
      <c r="AY214" s="19" t="s">
        <v>178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3089</v>
      </c>
      <c r="BM214" s="225" t="s">
        <v>3419</v>
      </c>
    </row>
    <row r="215" s="2" customFormat="1">
      <c r="A215" s="40"/>
      <c r="B215" s="41"/>
      <c r="C215" s="42"/>
      <c r="D215" s="227" t="s">
        <v>187</v>
      </c>
      <c r="E215" s="42"/>
      <c r="F215" s="228" t="s">
        <v>3091</v>
      </c>
      <c r="G215" s="42"/>
      <c r="H215" s="42"/>
      <c r="I215" s="229"/>
      <c r="J215" s="42"/>
      <c r="K215" s="42"/>
      <c r="L215" s="46"/>
      <c r="M215" s="276"/>
      <c r="N215" s="277"/>
      <c r="O215" s="278"/>
      <c r="P215" s="278"/>
      <c r="Q215" s="278"/>
      <c r="R215" s="278"/>
      <c r="S215" s="278"/>
      <c r="T215" s="279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187</v>
      </c>
      <c r="AU215" s="19" t="s">
        <v>79</v>
      </c>
    </row>
    <row r="216" s="2" customFormat="1" ht="6.96" customHeight="1">
      <c r="A216" s="40"/>
      <c r="B216" s="61"/>
      <c r="C216" s="62"/>
      <c r="D216" s="62"/>
      <c r="E216" s="62"/>
      <c r="F216" s="62"/>
      <c r="G216" s="62"/>
      <c r="H216" s="62"/>
      <c r="I216" s="62"/>
      <c r="J216" s="62"/>
      <c r="K216" s="62"/>
      <c r="L216" s="46"/>
      <c r="M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</sheetData>
  <sheetProtection sheet="1" autoFilter="0" formatColumns="0" formatRows="0" objects="1" scenarios="1" spinCount="100000" saltValue="iVDqoARtMm9s685pCRUGGDYSxE6S5oNTcf9/j8wsqwtU6pURB8rHmZ2KT3vdu4vnuUfCbofHniugNIgJ3273Ww==" hashValue="/ANKzgMVP2VIZAtXHBPGi+s5GOI+cxatAxiYsvSAjsB1/M2UTw7fLuEEugL3BfvGwyX5FYUPEe42+FgeYa3JfQ==" algorithmName="SHA-512" password="C75F"/>
  <autoFilter ref="C87:K21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224313111"/>
    <hyperlink ref="F95" r:id="rId2" display="https://podminky.urs.cz/item/CS_URS_2024_01/224313214"/>
    <hyperlink ref="F97" r:id="rId3" display="https://podminky.urs.cz/item/CS_URS_2024_01/224313421"/>
    <hyperlink ref="F99" r:id="rId4" display="https://podminky.urs.cz/item/CS_URS_2024_01/224313431"/>
    <hyperlink ref="F102" r:id="rId5" display="https://podminky.urs.cz/item/CS_URS_2024_01/998006011"/>
    <hyperlink ref="F106" r:id="rId6" display="https://podminky.urs.cz/item/CS_URS_2024_01/732231004"/>
    <hyperlink ref="F108" r:id="rId7" display="https://podminky.urs.cz/item/CS_URS_2024_01/732331613"/>
    <hyperlink ref="F110" r:id="rId8" display="https://podminky.urs.cz/item/CS_URS_2024_01/732521121"/>
    <hyperlink ref="F117" r:id="rId9" display="https://podminky.urs.cz/item/CS_URS_2024_01/998732201"/>
    <hyperlink ref="F120" r:id="rId10" display="https://podminky.urs.cz/item/CS_URS_2024_01/733221204"/>
    <hyperlink ref="F122" r:id="rId11" display="https://podminky.urs.cz/item/CS_URS_2024_01/733223205"/>
    <hyperlink ref="F124" r:id="rId12" display="https://podminky.urs.cz/item/CS_URS_2024_01/733291101"/>
    <hyperlink ref="F127" r:id="rId13" display="https://podminky.urs.cz/item/CS_URS_2024_01/733811241"/>
    <hyperlink ref="F129" r:id="rId14" display="https://podminky.urs.cz/item/CS_URS_2024_01/733811242"/>
    <hyperlink ref="F131" r:id="rId15" display="https://podminky.urs.cz/item/CS_URS_2024_01/998733201"/>
    <hyperlink ref="F134" r:id="rId16" display="https://podminky.urs.cz/item/CS_URS_2024_01/734211113"/>
    <hyperlink ref="F136" r:id="rId17" display="https://podminky.urs.cz/item/CS_URS_2024_01/734221682"/>
    <hyperlink ref="F138" r:id="rId18" display="https://podminky.urs.cz/item/CS_URS_2024_01/734261412"/>
    <hyperlink ref="F140" r:id="rId19" display="https://podminky.urs.cz/item/CS_URS_2023_02/734292774"/>
    <hyperlink ref="F144" r:id="rId20" display="https://podminky.urs.cz/item/CS_URS_2024_01/734291274"/>
    <hyperlink ref="F146" r:id="rId21" display="https://podminky.urs.cz/item/CS_URS_2024_01/734292715"/>
    <hyperlink ref="F148" r:id="rId22" display="https://podminky.urs.cz/item/CS_URS_2024_01/734291314"/>
    <hyperlink ref="F152" r:id="rId23" display="https://podminky.urs.cz/item/CS_URS_2024_01/998734201"/>
    <hyperlink ref="F155" r:id="rId24" display="https://podminky.urs.cz/item/CS_URS_2024_01/735152575"/>
    <hyperlink ref="F157" r:id="rId25" display="https://podminky.urs.cz/item/CS_URS_2024_01/735152579"/>
    <hyperlink ref="F159" r:id="rId26" display="https://podminky.urs.cz/item/CS_URS_2024_01/735164261"/>
    <hyperlink ref="F161" r:id="rId27" display="https://podminky.urs.cz/item/CS_URS_2024_01/735164272"/>
    <hyperlink ref="F163" r:id="rId28" display="https://podminky.urs.cz/item/CS_URS_2024_01/735164273"/>
    <hyperlink ref="F165" r:id="rId29" display="https://podminky.urs.cz/item/CS_URS_2024_01/735191905"/>
    <hyperlink ref="F167" r:id="rId30" display="https://podminky.urs.cz/item/CS_URS_2024_01/735191910"/>
    <hyperlink ref="F169" r:id="rId31" display="https://podminky.urs.cz/item/CS_URS_2024_01/735511007"/>
    <hyperlink ref="F172" r:id="rId32" display="https://podminky.urs.cz/item/CS_URS_2024_01/735511010"/>
    <hyperlink ref="F175" r:id="rId33" display="https://podminky.urs.cz/item/CS_URS_2024_01/735511011"/>
    <hyperlink ref="F178" r:id="rId34" display="https://podminky.urs.cz/item/CS_URS_2024_01/735511039"/>
    <hyperlink ref="F181" r:id="rId35" display="https://podminky.urs.cz/item/CS_URS_2024_01/735511054"/>
    <hyperlink ref="F183" r:id="rId36" display="https://podminky.urs.cz/item/CS_URS_2024_01/735511061"/>
    <hyperlink ref="F185" r:id="rId37" display="https://podminky.urs.cz/item/CS_URS_2024_01/735511062"/>
    <hyperlink ref="F187" r:id="rId38" display="https://podminky.urs.cz/item/CS_URS_2024_01/735511063"/>
    <hyperlink ref="F189" r:id="rId39" display="https://podminky.urs.cz/item/CS_URS_2024_01/735511064"/>
    <hyperlink ref="F191" r:id="rId40" display="https://podminky.urs.cz/item/CS_URS_2024_01/735511089"/>
    <hyperlink ref="F193" r:id="rId41" display="https://podminky.urs.cz/item/CS_URS_2024_01/735511105"/>
    <hyperlink ref="F195" r:id="rId42" display="https://podminky.urs.cz/item/CS_URS_2024_01/735511136"/>
    <hyperlink ref="F197" r:id="rId43" display="https://podminky.urs.cz/item/CS_URS_2024_01/735511138"/>
    <hyperlink ref="F199" r:id="rId44" display="https://podminky.urs.cz/item/CS_URS_2024_01/735511142"/>
    <hyperlink ref="F201" r:id="rId45" display="https://podminky.urs.cz/item/CS_URS_2024_01/735511142"/>
    <hyperlink ref="F204" r:id="rId46" display="https://podminky.urs.cz/item/CS_URS_2023_02/735511143"/>
    <hyperlink ref="F206" r:id="rId47" display="https://podminky.urs.cz/item/CS_URS_2024_01/735511144"/>
    <hyperlink ref="F208" r:id="rId48" display="https://podminky.urs.cz/item/CS_URS_2024_01/735890109"/>
    <hyperlink ref="F210" r:id="rId49" display="https://podminky.urs.cz/item/CS_URS_2024_01/735511009"/>
    <hyperlink ref="F212" r:id="rId50" display="https://podminky.urs.cz/item/CS_URS_2024_01/998735201"/>
    <hyperlink ref="F215" r:id="rId51" display="https://podminky.urs.cz/item/CS_URS_2024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132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3420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27</v>
      </c>
      <c r="G12" s="40"/>
      <c r="H12" s="40"/>
      <c r="I12" s="144" t="s">
        <v>23</v>
      </c>
      <c r="J12" s="148" t="str">
        <f>'Rekapitulace stavby'!AN8</f>
        <v>11. 12. 2023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Fplan projekty a stavby s. r. 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ROUND(J96,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ROUND((SUM(BE96:BE378)),  2)</f>
        <v>0</v>
      </c>
      <c r="G33" s="40"/>
      <c r="H33" s="40"/>
      <c r="I33" s="159">
        <v>0.20999999999999999</v>
      </c>
      <c r="J33" s="158">
        <f>ROUND(((SUM(BE96:BE378))*I33),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ROUND((SUM(BF96:BF378)),  2)</f>
        <v>0</v>
      </c>
      <c r="G34" s="40"/>
      <c r="H34" s="40"/>
      <c r="I34" s="159">
        <v>0.12</v>
      </c>
      <c r="J34" s="158">
        <f>ROUND(((SUM(BF96:BF378))*I34),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ROUND((SUM(BG96:BG378)),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ROUND((SUM(BH96:BH378)),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ROUND((SUM(BI96:BI378)),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Nová budova pečovatelské služby FCHL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01.4.d - Elektro silnoproud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Fplan projekty a stavby s. r. 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135</v>
      </c>
      <c r="D57" s="173"/>
      <c r="E57" s="173"/>
      <c r="F57" s="173"/>
      <c r="G57" s="173"/>
      <c r="H57" s="173"/>
      <c r="I57" s="173"/>
      <c r="J57" s="174" t="s">
        <v>136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137</v>
      </c>
    </row>
    <row r="60" s="9" customFormat="1" ht="24.96" customHeight="1">
      <c r="A60" s="9"/>
      <c r="B60" s="176"/>
      <c r="C60" s="177"/>
      <c r="D60" s="178" t="s">
        <v>3421</v>
      </c>
      <c r="E60" s="179"/>
      <c r="F60" s="179"/>
      <c r="G60" s="179"/>
      <c r="H60" s="179"/>
      <c r="I60" s="179"/>
      <c r="J60" s="180">
        <f>J97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3422</v>
      </c>
      <c r="E61" s="179"/>
      <c r="F61" s="179"/>
      <c r="G61" s="179"/>
      <c r="H61" s="179"/>
      <c r="I61" s="179"/>
      <c r="J61" s="180">
        <f>J142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6"/>
      <c r="C62" s="177"/>
      <c r="D62" s="178" t="s">
        <v>3423</v>
      </c>
      <c r="E62" s="179"/>
      <c r="F62" s="179"/>
      <c r="G62" s="179"/>
      <c r="H62" s="179"/>
      <c r="I62" s="179"/>
      <c r="J62" s="180">
        <f>J149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6"/>
      <c r="C63" s="177"/>
      <c r="D63" s="178" t="s">
        <v>3424</v>
      </c>
      <c r="E63" s="179"/>
      <c r="F63" s="179"/>
      <c r="G63" s="179"/>
      <c r="H63" s="179"/>
      <c r="I63" s="179"/>
      <c r="J63" s="180">
        <f>J153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6"/>
      <c r="C64" s="177"/>
      <c r="D64" s="178" t="s">
        <v>3425</v>
      </c>
      <c r="E64" s="179"/>
      <c r="F64" s="179"/>
      <c r="G64" s="179"/>
      <c r="H64" s="179"/>
      <c r="I64" s="179"/>
      <c r="J64" s="180">
        <f>J196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3426</v>
      </c>
      <c r="E65" s="179"/>
      <c r="F65" s="179"/>
      <c r="G65" s="179"/>
      <c r="H65" s="179"/>
      <c r="I65" s="179"/>
      <c r="J65" s="180">
        <f>J234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3427</v>
      </c>
      <c r="E66" s="179"/>
      <c r="F66" s="179"/>
      <c r="G66" s="179"/>
      <c r="H66" s="179"/>
      <c r="I66" s="179"/>
      <c r="J66" s="180">
        <f>J241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3428</v>
      </c>
      <c r="E67" s="179"/>
      <c r="F67" s="179"/>
      <c r="G67" s="179"/>
      <c r="H67" s="179"/>
      <c r="I67" s="179"/>
      <c r="J67" s="180">
        <f>J247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3429</v>
      </c>
      <c r="E68" s="179"/>
      <c r="F68" s="179"/>
      <c r="G68" s="179"/>
      <c r="H68" s="179"/>
      <c r="I68" s="179"/>
      <c r="J68" s="180">
        <f>J286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3430</v>
      </c>
      <c r="E69" s="179"/>
      <c r="F69" s="179"/>
      <c r="G69" s="179"/>
      <c r="H69" s="179"/>
      <c r="I69" s="179"/>
      <c r="J69" s="180">
        <f>J301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3431</v>
      </c>
      <c r="E70" s="179"/>
      <c r="F70" s="179"/>
      <c r="G70" s="179"/>
      <c r="H70" s="179"/>
      <c r="I70" s="179"/>
      <c r="J70" s="180">
        <f>J305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3432</v>
      </c>
      <c r="E71" s="179"/>
      <c r="F71" s="179"/>
      <c r="G71" s="179"/>
      <c r="H71" s="179"/>
      <c r="I71" s="179"/>
      <c r="J71" s="180">
        <f>J320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3433</v>
      </c>
      <c r="E72" s="179"/>
      <c r="F72" s="179"/>
      <c r="G72" s="179"/>
      <c r="H72" s="179"/>
      <c r="I72" s="179"/>
      <c r="J72" s="180">
        <f>J342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6"/>
      <c r="C73" s="177"/>
      <c r="D73" s="178" t="s">
        <v>3434</v>
      </c>
      <c r="E73" s="179"/>
      <c r="F73" s="179"/>
      <c r="G73" s="179"/>
      <c r="H73" s="179"/>
      <c r="I73" s="179"/>
      <c r="J73" s="180">
        <f>J364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6"/>
      <c r="C74" s="177"/>
      <c r="D74" s="178" t="s">
        <v>3435</v>
      </c>
      <c r="E74" s="179"/>
      <c r="F74" s="179"/>
      <c r="G74" s="179"/>
      <c r="H74" s="179"/>
      <c r="I74" s="179"/>
      <c r="J74" s="180">
        <f>J367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6"/>
      <c r="C75" s="177"/>
      <c r="D75" s="178" t="s">
        <v>3436</v>
      </c>
      <c r="E75" s="179"/>
      <c r="F75" s="179"/>
      <c r="G75" s="179"/>
      <c r="H75" s="179"/>
      <c r="I75" s="179"/>
      <c r="J75" s="180">
        <f>J372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6"/>
      <c r="C76" s="177"/>
      <c r="D76" s="178" t="s">
        <v>3437</v>
      </c>
      <c r="E76" s="179"/>
      <c r="F76" s="179"/>
      <c r="G76" s="179"/>
      <c r="H76" s="179"/>
      <c r="I76" s="179"/>
      <c r="J76" s="180">
        <f>J375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163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1" t="str">
        <f>E7</f>
        <v>Nová budova pečovatelské služby FCHL</v>
      </c>
      <c r="F86" s="34"/>
      <c r="G86" s="34"/>
      <c r="H86" s="34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132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SO 01.4.d - Elektro silnoproud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 xml:space="preserve"> </v>
      </c>
      <c r="G90" s="42"/>
      <c r="H90" s="42"/>
      <c r="I90" s="34" t="s">
        <v>23</v>
      </c>
      <c r="J90" s="74" t="str">
        <f>IF(J12="","",J12)</f>
        <v>11. 12. 2023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25</v>
      </c>
      <c r="D92" s="42"/>
      <c r="E92" s="42"/>
      <c r="F92" s="29" t="str">
        <f>E15</f>
        <v xml:space="preserve"> </v>
      </c>
      <c r="G92" s="42"/>
      <c r="H92" s="42"/>
      <c r="I92" s="34" t="s">
        <v>31</v>
      </c>
      <c r="J92" s="38" t="str">
        <f>E21</f>
        <v>Fplan projekty a stavby s. r. 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IF(E18="","",E18)</f>
        <v>Vyplň údaj</v>
      </c>
      <c r="G93" s="42"/>
      <c r="H93" s="42"/>
      <c r="I93" s="34" t="s">
        <v>34</v>
      </c>
      <c r="J93" s="38" t="str">
        <f>E24</f>
        <v xml:space="preserve"> 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164</v>
      </c>
      <c r="D95" s="190" t="s">
        <v>56</v>
      </c>
      <c r="E95" s="190" t="s">
        <v>52</v>
      </c>
      <c r="F95" s="190" t="s">
        <v>53</v>
      </c>
      <c r="G95" s="190" t="s">
        <v>165</v>
      </c>
      <c r="H95" s="190" t="s">
        <v>166</v>
      </c>
      <c r="I95" s="190" t="s">
        <v>167</v>
      </c>
      <c r="J95" s="190" t="s">
        <v>136</v>
      </c>
      <c r="K95" s="191" t="s">
        <v>168</v>
      </c>
      <c r="L95" s="192"/>
      <c r="M95" s="94" t="s">
        <v>19</v>
      </c>
      <c r="N95" s="95" t="s">
        <v>41</v>
      </c>
      <c r="O95" s="95" t="s">
        <v>169</v>
      </c>
      <c r="P95" s="95" t="s">
        <v>170</v>
      </c>
      <c r="Q95" s="95" t="s">
        <v>171</v>
      </c>
      <c r="R95" s="95" t="s">
        <v>172</v>
      </c>
      <c r="S95" s="95" t="s">
        <v>173</v>
      </c>
      <c r="T95" s="96" t="s">
        <v>174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175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P97+P142+P149+P153+P196+P234+P241+P247+P286+P301+P305+P320+P342+P364+P367+P372+P375</f>
        <v>0</v>
      </c>
      <c r="Q96" s="98"/>
      <c r="R96" s="195">
        <f>R97+R142+R149+R153+R196+R234+R241+R247+R286+R301+R305+R320+R342+R364+R367+R372+R375</f>
        <v>0</v>
      </c>
      <c r="S96" s="98"/>
      <c r="T96" s="196">
        <f>T97+T142+T149+T153+T196+T234+T241+T247+T286+T301+T305+T320+T342+T364+T367+T372+T375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70</v>
      </c>
      <c r="AU96" s="19" t="s">
        <v>137</v>
      </c>
      <c r="BK96" s="197">
        <f>BK97+BK142+BK149+BK153+BK196+BK234+BK241+BK247+BK286+BK301+BK305+BK320+BK342+BK364+BK367+BK372+BK375</f>
        <v>0</v>
      </c>
    </row>
    <row r="97" s="12" customFormat="1" ht="25.92" customHeight="1">
      <c r="A97" s="12"/>
      <c r="B97" s="198"/>
      <c r="C97" s="199"/>
      <c r="D97" s="200" t="s">
        <v>70</v>
      </c>
      <c r="E97" s="201" t="s">
        <v>3094</v>
      </c>
      <c r="F97" s="201" t="s">
        <v>3438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SUM(P98:P141)</f>
        <v>0</v>
      </c>
      <c r="Q97" s="206"/>
      <c r="R97" s="207">
        <f>SUM(R98:R141)</f>
        <v>0</v>
      </c>
      <c r="S97" s="206"/>
      <c r="T97" s="208">
        <f>SUM(T98:T141)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70</v>
      </c>
      <c r="AU97" s="210" t="s">
        <v>71</v>
      </c>
      <c r="AY97" s="209" t="s">
        <v>178</v>
      </c>
      <c r="BK97" s="211">
        <f>SUM(BK98:BK141)</f>
        <v>0</v>
      </c>
    </row>
    <row r="98" s="2" customFormat="1" ht="16.5" customHeight="1">
      <c r="A98" s="40"/>
      <c r="B98" s="41"/>
      <c r="C98" s="214" t="s">
        <v>79</v>
      </c>
      <c r="D98" s="214" t="s">
        <v>180</v>
      </c>
      <c r="E98" s="215" t="s">
        <v>3439</v>
      </c>
      <c r="F98" s="216" t="s">
        <v>3440</v>
      </c>
      <c r="G98" s="217" t="s">
        <v>1882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79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81</v>
      </c>
    </row>
    <row r="99" s="2" customFormat="1" ht="16.5" customHeight="1">
      <c r="A99" s="40"/>
      <c r="B99" s="41"/>
      <c r="C99" s="214" t="s">
        <v>81</v>
      </c>
      <c r="D99" s="214" t="s">
        <v>180</v>
      </c>
      <c r="E99" s="215" t="s">
        <v>3441</v>
      </c>
      <c r="F99" s="216" t="s">
        <v>3442</v>
      </c>
      <c r="G99" s="217" t="s">
        <v>1882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79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185</v>
      </c>
    </row>
    <row r="100" s="2" customFormat="1" ht="16.5" customHeight="1">
      <c r="A100" s="40"/>
      <c r="B100" s="41"/>
      <c r="C100" s="214" t="s">
        <v>197</v>
      </c>
      <c r="D100" s="214" t="s">
        <v>180</v>
      </c>
      <c r="E100" s="215" t="s">
        <v>3443</v>
      </c>
      <c r="F100" s="216" t="s">
        <v>3444</v>
      </c>
      <c r="G100" s="217" t="s">
        <v>275</v>
      </c>
      <c r="H100" s="218">
        <v>3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79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222</v>
      </c>
    </row>
    <row r="101" s="2" customFormat="1" ht="16.5" customHeight="1">
      <c r="A101" s="40"/>
      <c r="B101" s="41"/>
      <c r="C101" s="214" t="s">
        <v>185</v>
      </c>
      <c r="D101" s="214" t="s">
        <v>180</v>
      </c>
      <c r="E101" s="215" t="s">
        <v>3445</v>
      </c>
      <c r="F101" s="216" t="s">
        <v>3446</v>
      </c>
      <c r="G101" s="217" t="s">
        <v>275</v>
      </c>
      <c r="H101" s="218">
        <v>40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79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232</v>
      </c>
    </row>
    <row r="102" s="2" customFormat="1" ht="16.5" customHeight="1">
      <c r="A102" s="40"/>
      <c r="B102" s="41"/>
      <c r="C102" s="214" t="s">
        <v>215</v>
      </c>
      <c r="D102" s="214" t="s">
        <v>180</v>
      </c>
      <c r="E102" s="215" t="s">
        <v>3447</v>
      </c>
      <c r="F102" s="216" t="s">
        <v>3448</v>
      </c>
      <c r="G102" s="217" t="s">
        <v>275</v>
      </c>
      <c r="H102" s="218">
        <v>130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79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246</v>
      </c>
    </row>
    <row r="103" s="2" customFormat="1" ht="16.5" customHeight="1">
      <c r="A103" s="40"/>
      <c r="B103" s="41"/>
      <c r="C103" s="214" t="s">
        <v>222</v>
      </c>
      <c r="D103" s="214" t="s">
        <v>180</v>
      </c>
      <c r="E103" s="215" t="s">
        <v>3449</v>
      </c>
      <c r="F103" s="216" t="s">
        <v>3450</v>
      </c>
      <c r="G103" s="217" t="s">
        <v>275</v>
      </c>
      <c r="H103" s="218">
        <v>130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79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8</v>
      </c>
    </row>
    <row r="104" s="2" customFormat="1" ht="16.5" customHeight="1">
      <c r="A104" s="40"/>
      <c r="B104" s="41"/>
      <c r="C104" s="214" t="s">
        <v>230</v>
      </c>
      <c r="D104" s="214" t="s">
        <v>180</v>
      </c>
      <c r="E104" s="215" t="s">
        <v>3451</v>
      </c>
      <c r="F104" s="216" t="s">
        <v>3452</v>
      </c>
      <c r="G104" s="217" t="s">
        <v>275</v>
      </c>
      <c r="H104" s="218">
        <v>80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79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261</v>
      </c>
    </row>
    <row r="105" s="2" customFormat="1" ht="16.5" customHeight="1">
      <c r="A105" s="40"/>
      <c r="B105" s="41"/>
      <c r="C105" s="214" t="s">
        <v>232</v>
      </c>
      <c r="D105" s="214" t="s">
        <v>180</v>
      </c>
      <c r="E105" s="215" t="s">
        <v>3453</v>
      </c>
      <c r="F105" s="216" t="s">
        <v>3454</v>
      </c>
      <c r="G105" s="217" t="s">
        <v>1882</v>
      </c>
      <c r="H105" s="218">
        <v>40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79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272</v>
      </c>
    </row>
    <row r="106" s="2" customFormat="1" ht="16.5" customHeight="1">
      <c r="A106" s="40"/>
      <c r="B106" s="41"/>
      <c r="C106" s="214" t="s">
        <v>238</v>
      </c>
      <c r="D106" s="214" t="s">
        <v>180</v>
      </c>
      <c r="E106" s="215" t="s">
        <v>3455</v>
      </c>
      <c r="F106" s="216" t="s">
        <v>3456</v>
      </c>
      <c r="G106" s="217" t="s">
        <v>1882</v>
      </c>
      <c r="H106" s="218">
        <v>11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79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285</v>
      </c>
    </row>
    <row r="107" s="2" customFormat="1" ht="16.5" customHeight="1">
      <c r="A107" s="40"/>
      <c r="B107" s="41"/>
      <c r="C107" s="214" t="s">
        <v>246</v>
      </c>
      <c r="D107" s="214" t="s">
        <v>180</v>
      </c>
      <c r="E107" s="215" t="s">
        <v>3457</v>
      </c>
      <c r="F107" s="216" t="s">
        <v>3458</v>
      </c>
      <c r="G107" s="217" t="s">
        <v>1882</v>
      </c>
      <c r="H107" s="218">
        <v>8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79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297</v>
      </c>
    </row>
    <row r="108" s="2" customFormat="1" ht="16.5" customHeight="1">
      <c r="A108" s="40"/>
      <c r="B108" s="41"/>
      <c r="C108" s="214" t="s">
        <v>248</v>
      </c>
      <c r="D108" s="214" t="s">
        <v>180</v>
      </c>
      <c r="E108" s="215" t="s">
        <v>3459</v>
      </c>
      <c r="F108" s="216" t="s">
        <v>3460</v>
      </c>
      <c r="G108" s="217" t="s">
        <v>1882</v>
      </c>
      <c r="H108" s="218">
        <v>11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79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304</v>
      </c>
    </row>
    <row r="109" s="2" customFormat="1" ht="16.5" customHeight="1">
      <c r="A109" s="40"/>
      <c r="B109" s="41"/>
      <c r="C109" s="214" t="s">
        <v>8</v>
      </c>
      <c r="D109" s="214" t="s">
        <v>180</v>
      </c>
      <c r="E109" s="215" t="s">
        <v>3461</v>
      </c>
      <c r="F109" s="216" t="s">
        <v>3462</v>
      </c>
      <c r="G109" s="217" t="s">
        <v>1882</v>
      </c>
      <c r="H109" s="218">
        <v>2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79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316</v>
      </c>
    </row>
    <row r="110" s="2" customFormat="1" ht="16.5" customHeight="1">
      <c r="A110" s="40"/>
      <c r="B110" s="41"/>
      <c r="C110" s="214" t="s">
        <v>259</v>
      </c>
      <c r="D110" s="214" t="s">
        <v>180</v>
      </c>
      <c r="E110" s="215" t="s">
        <v>3463</v>
      </c>
      <c r="F110" s="216" t="s">
        <v>3464</v>
      </c>
      <c r="G110" s="217" t="s">
        <v>1882</v>
      </c>
      <c r="H110" s="218">
        <v>4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79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328</v>
      </c>
    </row>
    <row r="111" s="2" customFormat="1" ht="16.5" customHeight="1">
      <c r="A111" s="40"/>
      <c r="B111" s="41"/>
      <c r="C111" s="214" t="s">
        <v>261</v>
      </c>
      <c r="D111" s="214" t="s">
        <v>180</v>
      </c>
      <c r="E111" s="215" t="s">
        <v>3465</v>
      </c>
      <c r="F111" s="216" t="s">
        <v>3466</v>
      </c>
      <c r="G111" s="217" t="s">
        <v>1882</v>
      </c>
      <c r="H111" s="218">
        <v>2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185</v>
      </c>
      <c r="AT111" s="225" t="s">
        <v>180</v>
      </c>
      <c r="AU111" s="225" t="s">
        <v>79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185</v>
      </c>
      <c r="BM111" s="225" t="s">
        <v>343</v>
      </c>
    </row>
    <row r="112" s="2" customFormat="1" ht="16.5" customHeight="1">
      <c r="A112" s="40"/>
      <c r="B112" s="41"/>
      <c r="C112" s="214" t="s">
        <v>266</v>
      </c>
      <c r="D112" s="214" t="s">
        <v>180</v>
      </c>
      <c r="E112" s="215" t="s">
        <v>3467</v>
      </c>
      <c r="F112" s="216" t="s">
        <v>3468</v>
      </c>
      <c r="G112" s="217" t="s">
        <v>1882</v>
      </c>
      <c r="H112" s="218">
        <v>2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79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356</v>
      </c>
    </row>
    <row r="113" s="2" customFormat="1" ht="16.5" customHeight="1">
      <c r="A113" s="40"/>
      <c r="B113" s="41"/>
      <c r="C113" s="214" t="s">
        <v>272</v>
      </c>
      <c r="D113" s="214" t="s">
        <v>180</v>
      </c>
      <c r="E113" s="215" t="s">
        <v>3469</v>
      </c>
      <c r="F113" s="216" t="s">
        <v>3470</v>
      </c>
      <c r="G113" s="217" t="s">
        <v>1882</v>
      </c>
      <c r="H113" s="218">
        <v>1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79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367</v>
      </c>
    </row>
    <row r="114" s="2" customFormat="1" ht="16.5" customHeight="1">
      <c r="A114" s="40"/>
      <c r="B114" s="41"/>
      <c r="C114" s="214" t="s">
        <v>279</v>
      </c>
      <c r="D114" s="214" t="s">
        <v>180</v>
      </c>
      <c r="E114" s="215" t="s">
        <v>3471</v>
      </c>
      <c r="F114" s="216" t="s">
        <v>3472</v>
      </c>
      <c r="G114" s="217" t="s">
        <v>1882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79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378</v>
      </c>
    </row>
    <row r="115" s="2" customFormat="1" ht="16.5" customHeight="1">
      <c r="A115" s="40"/>
      <c r="B115" s="41"/>
      <c r="C115" s="214" t="s">
        <v>285</v>
      </c>
      <c r="D115" s="214" t="s">
        <v>180</v>
      </c>
      <c r="E115" s="215" t="s">
        <v>3473</v>
      </c>
      <c r="F115" s="216" t="s">
        <v>3474</v>
      </c>
      <c r="G115" s="217" t="s">
        <v>1882</v>
      </c>
      <c r="H115" s="218">
        <v>2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79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390</v>
      </c>
    </row>
    <row r="116" s="2" customFormat="1" ht="16.5" customHeight="1">
      <c r="A116" s="40"/>
      <c r="B116" s="41"/>
      <c r="C116" s="214" t="s">
        <v>291</v>
      </c>
      <c r="D116" s="214" t="s">
        <v>180</v>
      </c>
      <c r="E116" s="215" t="s">
        <v>3475</v>
      </c>
      <c r="F116" s="216" t="s">
        <v>3476</v>
      </c>
      <c r="G116" s="217" t="s">
        <v>275</v>
      </c>
      <c r="H116" s="218">
        <v>35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79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401</v>
      </c>
    </row>
    <row r="117" s="2" customFormat="1" ht="16.5" customHeight="1">
      <c r="A117" s="40"/>
      <c r="B117" s="41"/>
      <c r="C117" s="214" t="s">
        <v>297</v>
      </c>
      <c r="D117" s="214" t="s">
        <v>180</v>
      </c>
      <c r="E117" s="215" t="s">
        <v>3477</v>
      </c>
      <c r="F117" s="216" t="s">
        <v>3478</v>
      </c>
      <c r="G117" s="217" t="s">
        <v>275</v>
      </c>
      <c r="H117" s="218">
        <v>240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79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415</v>
      </c>
    </row>
    <row r="118" s="2" customFormat="1" ht="16.5" customHeight="1">
      <c r="A118" s="40"/>
      <c r="B118" s="41"/>
      <c r="C118" s="214" t="s">
        <v>7</v>
      </c>
      <c r="D118" s="214" t="s">
        <v>180</v>
      </c>
      <c r="E118" s="215" t="s">
        <v>3479</v>
      </c>
      <c r="F118" s="216" t="s">
        <v>3480</v>
      </c>
      <c r="G118" s="217" t="s">
        <v>275</v>
      </c>
      <c r="H118" s="218">
        <v>1450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79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429</v>
      </c>
    </row>
    <row r="119" s="2" customFormat="1" ht="16.5" customHeight="1">
      <c r="A119" s="40"/>
      <c r="B119" s="41"/>
      <c r="C119" s="214" t="s">
        <v>304</v>
      </c>
      <c r="D119" s="214" t="s">
        <v>180</v>
      </c>
      <c r="E119" s="215" t="s">
        <v>3481</v>
      </c>
      <c r="F119" s="216" t="s">
        <v>3482</v>
      </c>
      <c r="G119" s="217" t="s">
        <v>275</v>
      </c>
      <c r="H119" s="218">
        <v>320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185</v>
      </c>
      <c r="AT119" s="225" t="s">
        <v>180</v>
      </c>
      <c r="AU119" s="225" t="s">
        <v>79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185</v>
      </c>
      <c r="BM119" s="225" t="s">
        <v>444</v>
      </c>
    </row>
    <row r="120" s="2" customFormat="1" ht="16.5" customHeight="1">
      <c r="A120" s="40"/>
      <c r="B120" s="41"/>
      <c r="C120" s="214" t="s">
        <v>310</v>
      </c>
      <c r="D120" s="214" t="s">
        <v>180</v>
      </c>
      <c r="E120" s="215" t="s">
        <v>3483</v>
      </c>
      <c r="F120" s="216" t="s">
        <v>3484</v>
      </c>
      <c r="G120" s="217" t="s">
        <v>275</v>
      </c>
      <c r="H120" s="218">
        <v>70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185</v>
      </c>
      <c r="AT120" s="225" t="s">
        <v>180</v>
      </c>
      <c r="AU120" s="225" t="s">
        <v>79</v>
      </c>
      <c r="AY120" s="19" t="s">
        <v>178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185</v>
      </c>
      <c r="BM120" s="225" t="s">
        <v>455</v>
      </c>
    </row>
    <row r="121" s="2" customFormat="1" ht="16.5" customHeight="1">
      <c r="A121" s="40"/>
      <c r="B121" s="41"/>
      <c r="C121" s="214" t="s">
        <v>316</v>
      </c>
      <c r="D121" s="214" t="s">
        <v>180</v>
      </c>
      <c r="E121" s="215" t="s">
        <v>3485</v>
      </c>
      <c r="F121" s="216" t="s">
        <v>3486</v>
      </c>
      <c r="G121" s="217" t="s">
        <v>275</v>
      </c>
      <c r="H121" s="218">
        <v>10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79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465</v>
      </c>
    </row>
    <row r="122" s="2" customFormat="1" ht="16.5" customHeight="1">
      <c r="A122" s="40"/>
      <c r="B122" s="41"/>
      <c r="C122" s="214" t="s">
        <v>321</v>
      </c>
      <c r="D122" s="214" t="s">
        <v>180</v>
      </c>
      <c r="E122" s="215" t="s">
        <v>3487</v>
      </c>
      <c r="F122" s="216" t="s">
        <v>3488</v>
      </c>
      <c r="G122" s="217" t="s">
        <v>275</v>
      </c>
      <c r="H122" s="218">
        <v>180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185</v>
      </c>
      <c r="AT122" s="225" t="s">
        <v>180</v>
      </c>
      <c r="AU122" s="225" t="s">
        <v>79</v>
      </c>
      <c r="AY122" s="19" t="s">
        <v>178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185</v>
      </c>
      <c r="BM122" s="225" t="s">
        <v>481</v>
      </c>
    </row>
    <row r="123" s="2" customFormat="1" ht="16.5" customHeight="1">
      <c r="A123" s="40"/>
      <c r="B123" s="41"/>
      <c r="C123" s="214" t="s">
        <v>328</v>
      </c>
      <c r="D123" s="214" t="s">
        <v>180</v>
      </c>
      <c r="E123" s="215" t="s">
        <v>3489</v>
      </c>
      <c r="F123" s="216" t="s">
        <v>3490</v>
      </c>
      <c r="G123" s="217" t="s">
        <v>275</v>
      </c>
      <c r="H123" s="218">
        <v>10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79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492</v>
      </c>
    </row>
    <row r="124" s="2" customFormat="1" ht="16.5" customHeight="1">
      <c r="A124" s="40"/>
      <c r="B124" s="41"/>
      <c r="C124" s="214" t="s">
        <v>334</v>
      </c>
      <c r="D124" s="214" t="s">
        <v>180</v>
      </c>
      <c r="E124" s="215" t="s">
        <v>3491</v>
      </c>
      <c r="F124" s="216" t="s">
        <v>3492</v>
      </c>
      <c r="G124" s="217" t="s">
        <v>275</v>
      </c>
      <c r="H124" s="218">
        <v>180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185</v>
      </c>
      <c r="AT124" s="225" t="s">
        <v>180</v>
      </c>
      <c r="AU124" s="225" t="s">
        <v>79</v>
      </c>
      <c r="AY124" s="19" t="s">
        <v>178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185</v>
      </c>
      <c r="BM124" s="225" t="s">
        <v>504</v>
      </c>
    </row>
    <row r="125" s="2" customFormat="1" ht="16.5" customHeight="1">
      <c r="A125" s="40"/>
      <c r="B125" s="41"/>
      <c r="C125" s="214" t="s">
        <v>343</v>
      </c>
      <c r="D125" s="214" t="s">
        <v>180</v>
      </c>
      <c r="E125" s="215" t="s">
        <v>3493</v>
      </c>
      <c r="F125" s="216" t="s">
        <v>3494</v>
      </c>
      <c r="G125" s="217" t="s">
        <v>275</v>
      </c>
      <c r="H125" s="218">
        <v>20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185</v>
      </c>
      <c r="AT125" s="225" t="s">
        <v>180</v>
      </c>
      <c r="AU125" s="225" t="s">
        <v>79</v>
      </c>
      <c r="AY125" s="19" t="s">
        <v>178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185</v>
      </c>
      <c r="BM125" s="225" t="s">
        <v>515</v>
      </c>
    </row>
    <row r="126" s="2" customFormat="1" ht="16.5" customHeight="1">
      <c r="A126" s="40"/>
      <c r="B126" s="41"/>
      <c r="C126" s="214" t="s">
        <v>349</v>
      </c>
      <c r="D126" s="214" t="s">
        <v>180</v>
      </c>
      <c r="E126" s="215" t="s">
        <v>3495</v>
      </c>
      <c r="F126" s="216" t="s">
        <v>3496</v>
      </c>
      <c r="G126" s="217" t="s">
        <v>275</v>
      </c>
      <c r="H126" s="218">
        <v>80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79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526</v>
      </c>
    </row>
    <row r="127" s="2" customFormat="1" ht="16.5" customHeight="1">
      <c r="A127" s="40"/>
      <c r="B127" s="41"/>
      <c r="C127" s="214" t="s">
        <v>356</v>
      </c>
      <c r="D127" s="214" t="s">
        <v>180</v>
      </c>
      <c r="E127" s="215" t="s">
        <v>3497</v>
      </c>
      <c r="F127" s="216" t="s">
        <v>3498</v>
      </c>
      <c r="G127" s="217" t="s">
        <v>1882</v>
      </c>
      <c r="H127" s="218">
        <v>14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185</v>
      </c>
      <c r="AT127" s="225" t="s">
        <v>180</v>
      </c>
      <c r="AU127" s="225" t="s">
        <v>79</v>
      </c>
      <c r="AY127" s="19" t="s">
        <v>178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185</v>
      </c>
      <c r="BM127" s="225" t="s">
        <v>536</v>
      </c>
    </row>
    <row r="128" s="2" customFormat="1" ht="16.5" customHeight="1">
      <c r="A128" s="40"/>
      <c r="B128" s="41"/>
      <c r="C128" s="214" t="s">
        <v>361</v>
      </c>
      <c r="D128" s="214" t="s">
        <v>180</v>
      </c>
      <c r="E128" s="215" t="s">
        <v>3499</v>
      </c>
      <c r="F128" s="216" t="s">
        <v>3500</v>
      </c>
      <c r="G128" s="217" t="s">
        <v>275</v>
      </c>
      <c r="H128" s="218">
        <v>180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185</v>
      </c>
      <c r="AT128" s="225" t="s">
        <v>180</v>
      </c>
      <c r="AU128" s="225" t="s">
        <v>79</v>
      </c>
      <c r="AY128" s="19" t="s">
        <v>178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185</v>
      </c>
      <c r="BM128" s="225" t="s">
        <v>547</v>
      </c>
    </row>
    <row r="129" s="2" customFormat="1" ht="16.5" customHeight="1">
      <c r="A129" s="40"/>
      <c r="B129" s="41"/>
      <c r="C129" s="214" t="s">
        <v>367</v>
      </c>
      <c r="D129" s="214" t="s">
        <v>180</v>
      </c>
      <c r="E129" s="215" t="s">
        <v>3501</v>
      </c>
      <c r="F129" s="216" t="s">
        <v>3502</v>
      </c>
      <c r="G129" s="217" t="s">
        <v>275</v>
      </c>
      <c r="H129" s="218">
        <v>30</v>
      </c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185</v>
      </c>
      <c r="AT129" s="225" t="s">
        <v>180</v>
      </c>
      <c r="AU129" s="225" t="s">
        <v>79</v>
      </c>
      <c r="AY129" s="19" t="s">
        <v>178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185</v>
      </c>
      <c r="BM129" s="225" t="s">
        <v>559</v>
      </c>
    </row>
    <row r="130" s="2" customFormat="1" ht="16.5" customHeight="1">
      <c r="A130" s="40"/>
      <c r="B130" s="41"/>
      <c r="C130" s="214" t="s">
        <v>372</v>
      </c>
      <c r="D130" s="214" t="s">
        <v>180</v>
      </c>
      <c r="E130" s="215" t="s">
        <v>3503</v>
      </c>
      <c r="F130" s="216" t="s">
        <v>3504</v>
      </c>
      <c r="G130" s="217" t="s">
        <v>275</v>
      </c>
      <c r="H130" s="218">
        <v>120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185</v>
      </c>
      <c r="AT130" s="225" t="s">
        <v>180</v>
      </c>
      <c r="AU130" s="225" t="s">
        <v>79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185</v>
      </c>
      <c r="BM130" s="225" t="s">
        <v>571</v>
      </c>
    </row>
    <row r="131" s="2" customFormat="1" ht="16.5" customHeight="1">
      <c r="A131" s="40"/>
      <c r="B131" s="41"/>
      <c r="C131" s="214" t="s">
        <v>378</v>
      </c>
      <c r="D131" s="214" t="s">
        <v>180</v>
      </c>
      <c r="E131" s="215" t="s">
        <v>3505</v>
      </c>
      <c r="F131" s="216" t="s">
        <v>3506</v>
      </c>
      <c r="G131" s="217" t="s">
        <v>275</v>
      </c>
      <c r="H131" s="218">
        <v>5</v>
      </c>
      <c r="I131" s="219"/>
      <c r="J131" s="220">
        <f>ROUND(I131*H131,2)</f>
        <v>0</v>
      </c>
      <c r="K131" s="216" t="s">
        <v>19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185</v>
      </c>
      <c r="AT131" s="225" t="s">
        <v>180</v>
      </c>
      <c r="AU131" s="225" t="s">
        <v>79</v>
      </c>
      <c r="AY131" s="19" t="s">
        <v>178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185</v>
      </c>
      <c r="BM131" s="225" t="s">
        <v>585</v>
      </c>
    </row>
    <row r="132" s="2" customFormat="1" ht="16.5" customHeight="1">
      <c r="A132" s="40"/>
      <c r="B132" s="41"/>
      <c r="C132" s="214" t="s">
        <v>384</v>
      </c>
      <c r="D132" s="214" t="s">
        <v>180</v>
      </c>
      <c r="E132" s="215" t="s">
        <v>3507</v>
      </c>
      <c r="F132" s="216" t="s">
        <v>3508</v>
      </c>
      <c r="G132" s="217" t="s">
        <v>1882</v>
      </c>
      <c r="H132" s="218">
        <v>1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42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185</v>
      </c>
      <c r="AT132" s="225" t="s">
        <v>180</v>
      </c>
      <c r="AU132" s="225" t="s">
        <v>79</v>
      </c>
      <c r="AY132" s="19" t="s">
        <v>178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185</v>
      </c>
      <c r="BM132" s="225" t="s">
        <v>600</v>
      </c>
    </row>
    <row r="133" s="2" customFormat="1" ht="16.5" customHeight="1">
      <c r="A133" s="40"/>
      <c r="B133" s="41"/>
      <c r="C133" s="214" t="s">
        <v>390</v>
      </c>
      <c r="D133" s="214" t="s">
        <v>180</v>
      </c>
      <c r="E133" s="215" t="s">
        <v>3509</v>
      </c>
      <c r="F133" s="216" t="s">
        <v>3510</v>
      </c>
      <c r="G133" s="217" t="s">
        <v>1882</v>
      </c>
      <c r="H133" s="218">
        <v>120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185</v>
      </c>
      <c r="AT133" s="225" t="s">
        <v>180</v>
      </c>
      <c r="AU133" s="225" t="s">
        <v>79</v>
      </c>
      <c r="AY133" s="19" t="s">
        <v>178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185</v>
      </c>
      <c r="BM133" s="225" t="s">
        <v>613</v>
      </c>
    </row>
    <row r="134" s="2" customFormat="1" ht="16.5" customHeight="1">
      <c r="A134" s="40"/>
      <c r="B134" s="41"/>
      <c r="C134" s="214" t="s">
        <v>396</v>
      </c>
      <c r="D134" s="214" t="s">
        <v>180</v>
      </c>
      <c r="E134" s="215" t="s">
        <v>3511</v>
      </c>
      <c r="F134" s="216" t="s">
        <v>3512</v>
      </c>
      <c r="G134" s="217" t="s">
        <v>1882</v>
      </c>
      <c r="H134" s="218">
        <v>8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185</v>
      </c>
      <c r="AT134" s="225" t="s">
        <v>180</v>
      </c>
      <c r="AU134" s="225" t="s">
        <v>79</v>
      </c>
      <c r="AY134" s="19" t="s">
        <v>178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185</v>
      </c>
      <c r="BM134" s="225" t="s">
        <v>625</v>
      </c>
    </row>
    <row r="135" s="2" customFormat="1" ht="16.5" customHeight="1">
      <c r="A135" s="40"/>
      <c r="B135" s="41"/>
      <c r="C135" s="214" t="s">
        <v>401</v>
      </c>
      <c r="D135" s="214" t="s">
        <v>180</v>
      </c>
      <c r="E135" s="215" t="s">
        <v>3513</v>
      </c>
      <c r="F135" s="216" t="s">
        <v>3514</v>
      </c>
      <c r="G135" s="217" t="s">
        <v>1882</v>
      </c>
      <c r="H135" s="218">
        <v>11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185</v>
      </c>
      <c r="AT135" s="225" t="s">
        <v>180</v>
      </c>
      <c r="AU135" s="225" t="s">
        <v>79</v>
      </c>
      <c r="AY135" s="19" t="s">
        <v>178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185</v>
      </c>
      <c r="BM135" s="225" t="s">
        <v>636</v>
      </c>
    </row>
    <row r="136" s="2" customFormat="1" ht="16.5" customHeight="1">
      <c r="A136" s="40"/>
      <c r="B136" s="41"/>
      <c r="C136" s="214" t="s">
        <v>407</v>
      </c>
      <c r="D136" s="214" t="s">
        <v>180</v>
      </c>
      <c r="E136" s="215" t="s">
        <v>3515</v>
      </c>
      <c r="F136" s="216" t="s">
        <v>3516</v>
      </c>
      <c r="G136" s="217" t="s">
        <v>1882</v>
      </c>
      <c r="H136" s="218">
        <v>2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185</v>
      </c>
      <c r="AT136" s="225" t="s">
        <v>180</v>
      </c>
      <c r="AU136" s="225" t="s">
        <v>79</v>
      </c>
      <c r="AY136" s="19" t="s">
        <v>178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185</v>
      </c>
      <c r="BM136" s="225" t="s">
        <v>650</v>
      </c>
    </row>
    <row r="137" s="2" customFormat="1" ht="16.5" customHeight="1">
      <c r="A137" s="40"/>
      <c r="B137" s="41"/>
      <c r="C137" s="214" t="s">
        <v>415</v>
      </c>
      <c r="D137" s="214" t="s">
        <v>180</v>
      </c>
      <c r="E137" s="215" t="s">
        <v>3517</v>
      </c>
      <c r="F137" s="216" t="s">
        <v>3518</v>
      </c>
      <c r="G137" s="217" t="s">
        <v>1882</v>
      </c>
      <c r="H137" s="218">
        <v>10</v>
      </c>
      <c r="I137" s="219"/>
      <c r="J137" s="220">
        <f>ROUND(I137*H137,2)</f>
        <v>0</v>
      </c>
      <c r="K137" s="216" t="s">
        <v>19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185</v>
      </c>
      <c r="AT137" s="225" t="s">
        <v>180</v>
      </c>
      <c r="AU137" s="225" t="s">
        <v>79</v>
      </c>
      <c r="AY137" s="19" t="s">
        <v>178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185</v>
      </c>
      <c r="BM137" s="225" t="s">
        <v>664</v>
      </c>
    </row>
    <row r="138" s="2" customFormat="1" ht="16.5" customHeight="1">
      <c r="A138" s="40"/>
      <c r="B138" s="41"/>
      <c r="C138" s="214" t="s">
        <v>423</v>
      </c>
      <c r="D138" s="214" t="s">
        <v>180</v>
      </c>
      <c r="E138" s="215" t="s">
        <v>3519</v>
      </c>
      <c r="F138" s="216" t="s">
        <v>3520</v>
      </c>
      <c r="G138" s="217" t="s">
        <v>1882</v>
      </c>
      <c r="H138" s="218">
        <v>1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185</v>
      </c>
      <c r="AT138" s="225" t="s">
        <v>180</v>
      </c>
      <c r="AU138" s="225" t="s">
        <v>79</v>
      </c>
      <c r="AY138" s="19" t="s">
        <v>178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185</v>
      </c>
      <c r="BM138" s="225" t="s">
        <v>675</v>
      </c>
    </row>
    <row r="139" s="2" customFormat="1" ht="16.5" customHeight="1">
      <c r="A139" s="40"/>
      <c r="B139" s="41"/>
      <c r="C139" s="214" t="s">
        <v>429</v>
      </c>
      <c r="D139" s="214" t="s">
        <v>180</v>
      </c>
      <c r="E139" s="215" t="s">
        <v>3521</v>
      </c>
      <c r="F139" s="216" t="s">
        <v>3522</v>
      </c>
      <c r="G139" s="217" t="s">
        <v>1882</v>
      </c>
      <c r="H139" s="218">
        <v>700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185</v>
      </c>
      <c r="AT139" s="225" t="s">
        <v>180</v>
      </c>
      <c r="AU139" s="225" t="s">
        <v>79</v>
      </c>
      <c r="AY139" s="19" t="s">
        <v>178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185</v>
      </c>
      <c r="BM139" s="225" t="s">
        <v>686</v>
      </c>
    </row>
    <row r="140" s="2" customFormat="1" ht="16.5" customHeight="1">
      <c r="A140" s="40"/>
      <c r="B140" s="41"/>
      <c r="C140" s="214" t="s">
        <v>435</v>
      </c>
      <c r="D140" s="214" t="s">
        <v>180</v>
      </c>
      <c r="E140" s="215" t="s">
        <v>3473</v>
      </c>
      <c r="F140" s="216" t="s">
        <v>3474</v>
      </c>
      <c r="G140" s="217" t="s">
        <v>1882</v>
      </c>
      <c r="H140" s="218">
        <v>2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185</v>
      </c>
      <c r="AT140" s="225" t="s">
        <v>180</v>
      </c>
      <c r="AU140" s="225" t="s">
        <v>79</v>
      </c>
      <c r="AY140" s="19" t="s">
        <v>178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185</v>
      </c>
      <c r="BM140" s="225" t="s">
        <v>698</v>
      </c>
    </row>
    <row r="141" s="2" customFormat="1" ht="16.5" customHeight="1">
      <c r="A141" s="40"/>
      <c r="B141" s="41"/>
      <c r="C141" s="214" t="s">
        <v>444</v>
      </c>
      <c r="D141" s="214" t="s">
        <v>180</v>
      </c>
      <c r="E141" s="215" t="s">
        <v>3523</v>
      </c>
      <c r="F141" s="216" t="s">
        <v>3524</v>
      </c>
      <c r="G141" s="217" t="s">
        <v>1882</v>
      </c>
      <c r="H141" s="218">
        <v>35</v>
      </c>
      <c r="I141" s="219"/>
      <c r="J141" s="220">
        <f>ROUND(I141*H141,2)</f>
        <v>0</v>
      </c>
      <c r="K141" s="216" t="s">
        <v>19</v>
      </c>
      <c r="L141" s="46"/>
      <c r="M141" s="221" t="s">
        <v>19</v>
      </c>
      <c r="N141" s="222" t="s">
        <v>42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185</v>
      </c>
      <c r="AT141" s="225" t="s">
        <v>180</v>
      </c>
      <c r="AU141" s="225" t="s">
        <v>79</v>
      </c>
      <c r="AY141" s="19" t="s">
        <v>178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185</v>
      </c>
      <c r="BM141" s="225" t="s">
        <v>712</v>
      </c>
    </row>
    <row r="142" s="12" customFormat="1" ht="25.92" customHeight="1">
      <c r="A142" s="12"/>
      <c r="B142" s="198"/>
      <c r="C142" s="199"/>
      <c r="D142" s="200" t="s">
        <v>70</v>
      </c>
      <c r="E142" s="201" t="s">
        <v>3525</v>
      </c>
      <c r="F142" s="201" t="s">
        <v>3526</v>
      </c>
      <c r="G142" s="199"/>
      <c r="H142" s="199"/>
      <c r="I142" s="202"/>
      <c r="J142" s="203">
        <f>BK142</f>
        <v>0</v>
      </c>
      <c r="K142" s="199"/>
      <c r="L142" s="204"/>
      <c r="M142" s="205"/>
      <c r="N142" s="206"/>
      <c r="O142" s="206"/>
      <c r="P142" s="207">
        <f>SUM(P143:P148)</f>
        <v>0</v>
      </c>
      <c r="Q142" s="206"/>
      <c r="R142" s="207">
        <f>SUM(R143:R148)</f>
        <v>0</v>
      </c>
      <c r="S142" s="206"/>
      <c r="T142" s="20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79</v>
      </c>
      <c r="AT142" s="210" t="s">
        <v>70</v>
      </c>
      <c r="AU142" s="210" t="s">
        <v>71</v>
      </c>
      <c r="AY142" s="209" t="s">
        <v>178</v>
      </c>
      <c r="BK142" s="211">
        <f>SUM(BK143:BK148)</f>
        <v>0</v>
      </c>
    </row>
    <row r="143" s="2" customFormat="1" ht="16.5" customHeight="1">
      <c r="A143" s="40"/>
      <c r="B143" s="41"/>
      <c r="C143" s="214" t="s">
        <v>450</v>
      </c>
      <c r="D143" s="214" t="s">
        <v>180</v>
      </c>
      <c r="E143" s="215" t="s">
        <v>3527</v>
      </c>
      <c r="F143" s="216" t="s">
        <v>3528</v>
      </c>
      <c r="G143" s="217" t="s">
        <v>1882</v>
      </c>
      <c r="H143" s="218">
        <v>15</v>
      </c>
      <c r="I143" s="219"/>
      <c r="J143" s="220">
        <f>ROUND(I143*H143,2)</f>
        <v>0</v>
      </c>
      <c r="K143" s="216" t="s">
        <v>19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185</v>
      </c>
      <c r="AT143" s="225" t="s">
        <v>180</v>
      </c>
      <c r="AU143" s="225" t="s">
        <v>79</v>
      </c>
      <c r="AY143" s="19" t="s">
        <v>178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185</v>
      </c>
      <c r="BM143" s="225" t="s">
        <v>727</v>
      </c>
    </row>
    <row r="144" s="2" customFormat="1" ht="16.5" customHeight="1">
      <c r="A144" s="40"/>
      <c r="B144" s="41"/>
      <c r="C144" s="214" t="s">
        <v>455</v>
      </c>
      <c r="D144" s="214" t="s">
        <v>180</v>
      </c>
      <c r="E144" s="215" t="s">
        <v>3529</v>
      </c>
      <c r="F144" s="216" t="s">
        <v>3530</v>
      </c>
      <c r="G144" s="217" t="s">
        <v>1882</v>
      </c>
      <c r="H144" s="218">
        <v>190</v>
      </c>
      <c r="I144" s="219"/>
      <c r="J144" s="220">
        <f>ROUND(I144*H144,2)</f>
        <v>0</v>
      </c>
      <c r="K144" s="216" t="s">
        <v>19</v>
      </c>
      <c r="L144" s="46"/>
      <c r="M144" s="221" t="s">
        <v>19</v>
      </c>
      <c r="N144" s="222" t="s">
        <v>42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185</v>
      </c>
      <c r="AT144" s="225" t="s">
        <v>180</v>
      </c>
      <c r="AU144" s="225" t="s">
        <v>79</v>
      </c>
      <c r="AY144" s="19" t="s">
        <v>178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185</v>
      </c>
      <c r="BM144" s="225" t="s">
        <v>744</v>
      </c>
    </row>
    <row r="145" s="2" customFormat="1" ht="16.5" customHeight="1">
      <c r="A145" s="40"/>
      <c r="B145" s="41"/>
      <c r="C145" s="214" t="s">
        <v>460</v>
      </c>
      <c r="D145" s="214" t="s">
        <v>180</v>
      </c>
      <c r="E145" s="215" t="s">
        <v>3531</v>
      </c>
      <c r="F145" s="216" t="s">
        <v>3532</v>
      </c>
      <c r="G145" s="217" t="s">
        <v>275</v>
      </c>
      <c r="H145" s="218">
        <v>180</v>
      </c>
      <c r="I145" s="219"/>
      <c r="J145" s="220">
        <f>ROUND(I145*H145,2)</f>
        <v>0</v>
      </c>
      <c r="K145" s="216" t="s">
        <v>19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185</v>
      </c>
      <c r="AT145" s="225" t="s">
        <v>180</v>
      </c>
      <c r="AU145" s="225" t="s">
        <v>79</v>
      </c>
      <c r="AY145" s="19" t="s">
        <v>178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185</v>
      </c>
      <c r="BM145" s="225" t="s">
        <v>761</v>
      </c>
    </row>
    <row r="146" s="2" customFormat="1" ht="16.5" customHeight="1">
      <c r="A146" s="40"/>
      <c r="B146" s="41"/>
      <c r="C146" s="214" t="s">
        <v>465</v>
      </c>
      <c r="D146" s="214" t="s">
        <v>180</v>
      </c>
      <c r="E146" s="215" t="s">
        <v>3533</v>
      </c>
      <c r="F146" s="216" t="s">
        <v>3534</v>
      </c>
      <c r="G146" s="217" t="s">
        <v>275</v>
      </c>
      <c r="H146" s="218">
        <v>180</v>
      </c>
      <c r="I146" s="219"/>
      <c r="J146" s="220">
        <f>ROUND(I146*H146,2)</f>
        <v>0</v>
      </c>
      <c r="K146" s="216" t="s">
        <v>19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185</v>
      </c>
      <c r="AT146" s="225" t="s">
        <v>180</v>
      </c>
      <c r="AU146" s="225" t="s">
        <v>79</v>
      </c>
      <c r="AY146" s="19" t="s">
        <v>178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185</v>
      </c>
      <c r="BM146" s="225" t="s">
        <v>774</v>
      </c>
    </row>
    <row r="147" s="2" customFormat="1" ht="16.5" customHeight="1">
      <c r="A147" s="40"/>
      <c r="B147" s="41"/>
      <c r="C147" s="214" t="s">
        <v>471</v>
      </c>
      <c r="D147" s="214" t="s">
        <v>180</v>
      </c>
      <c r="E147" s="215" t="s">
        <v>3535</v>
      </c>
      <c r="F147" s="216" t="s">
        <v>3536</v>
      </c>
      <c r="G147" s="217" t="s">
        <v>275</v>
      </c>
      <c r="H147" s="218">
        <v>20</v>
      </c>
      <c r="I147" s="219"/>
      <c r="J147" s="220">
        <f>ROUND(I147*H147,2)</f>
        <v>0</v>
      </c>
      <c r="K147" s="216" t="s">
        <v>19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185</v>
      </c>
      <c r="AT147" s="225" t="s">
        <v>180</v>
      </c>
      <c r="AU147" s="225" t="s">
        <v>79</v>
      </c>
      <c r="AY147" s="19" t="s">
        <v>178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185</v>
      </c>
      <c r="BM147" s="225" t="s">
        <v>787</v>
      </c>
    </row>
    <row r="148" s="2" customFormat="1" ht="16.5" customHeight="1">
      <c r="A148" s="40"/>
      <c r="B148" s="41"/>
      <c r="C148" s="214" t="s">
        <v>481</v>
      </c>
      <c r="D148" s="214" t="s">
        <v>180</v>
      </c>
      <c r="E148" s="215" t="s">
        <v>3537</v>
      </c>
      <c r="F148" s="216" t="s">
        <v>3538</v>
      </c>
      <c r="G148" s="217" t="s">
        <v>275</v>
      </c>
      <c r="H148" s="218">
        <v>20</v>
      </c>
      <c r="I148" s="219"/>
      <c r="J148" s="220">
        <f>ROUND(I148*H148,2)</f>
        <v>0</v>
      </c>
      <c r="K148" s="216" t="s">
        <v>19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185</v>
      </c>
      <c r="AT148" s="225" t="s">
        <v>180</v>
      </c>
      <c r="AU148" s="225" t="s">
        <v>79</v>
      </c>
      <c r="AY148" s="19" t="s">
        <v>178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185</v>
      </c>
      <c r="BM148" s="225" t="s">
        <v>798</v>
      </c>
    </row>
    <row r="149" s="12" customFormat="1" ht="25.92" customHeight="1">
      <c r="A149" s="12"/>
      <c r="B149" s="198"/>
      <c r="C149" s="199"/>
      <c r="D149" s="200" t="s">
        <v>70</v>
      </c>
      <c r="E149" s="201" t="s">
        <v>3539</v>
      </c>
      <c r="F149" s="201" t="s">
        <v>3540</v>
      </c>
      <c r="G149" s="199"/>
      <c r="H149" s="199"/>
      <c r="I149" s="202"/>
      <c r="J149" s="203">
        <f>BK149</f>
        <v>0</v>
      </c>
      <c r="K149" s="199"/>
      <c r="L149" s="204"/>
      <c r="M149" s="205"/>
      <c r="N149" s="206"/>
      <c r="O149" s="206"/>
      <c r="P149" s="207">
        <f>SUM(P150:P152)</f>
        <v>0</v>
      </c>
      <c r="Q149" s="206"/>
      <c r="R149" s="207">
        <f>SUM(R150:R152)</f>
        <v>0</v>
      </c>
      <c r="S149" s="206"/>
      <c r="T149" s="208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79</v>
      </c>
      <c r="AT149" s="210" t="s">
        <v>70</v>
      </c>
      <c r="AU149" s="210" t="s">
        <v>71</v>
      </c>
      <c r="AY149" s="209" t="s">
        <v>178</v>
      </c>
      <c r="BK149" s="211">
        <f>SUM(BK150:BK152)</f>
        <v>0</v>
      </c>
    </row>
    <row r="150" s="2" customFormat="1" ht="16.5" customHeight="1">
      <c r="A150" s="40"/>
      <c r="B150" s="41"/>
      <c r="C150" s="214" t="s">
        <v>486</v>
      </c>
      <c r="D150" s="214" t="s">
        <v>180</v>
      </c>
      <c r="E150" s="215" t="s">
        <v>3541</v>
      </c>
      <c r="F150" s="216" t="s">
        <v>3542</v>
      </c>
      <c r="G150" s="217" t="s">
        <v>275</v>
      </c>
      <c r="H150" s="218">
        <v>50</v>
      </c>
      <c r="I150" s="219"/>
      <c r="J150" s="220">
        <f>ROUND(I150*H150,2)</f>
        <v>0</v>
      </c>
      <c r="K150" s="216" t="s">
        <v>19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185</v>
      </c>
      <c r="AT150" s="225" t="s">
        <v>180</v>
      </c>
      <c r="AU150" s="225" t="s">
        <v>79</v>
      </c>
      <c r="AY150" s="19" t="s">
        <v>178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185</v>
      </c>
      <c r="BM150" s="225" t="s">
        <v>810</v>
      </c>
    </row>
    <row r="151" s="2" customFormat="1" ht="16.5" customHeight="1">
      <c r="A151" s="40"/>
      <c r="B151" s="41"/>
      <c r="C151" s="214" t="s">
        <v>492</v>
      </c>
      <c r="D151" s="214" t="s">
        <v>180</v>
      </c>
      <c r="E151" s="215" t="s">
        <v>3543</v>
      </c>
      <c r="F151" s="216" t="s">
        <v>3544</v>
      </c>
      <c r="G151" s="217" t="s">
        <v>275</v>
      </c>
      <c r="H151" s="218">
        <v>50</v>
      </c>
      <c r="I151" s="219"/>
      <c r="J151" s="220">
        <f>ROUND(I151*H151,2)</f>
        <v>0</v>
      </c>
      <c r="K151" s="216" t="s">
        <v>19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185</v>
      </c>
      <c r="AT151" s="225" t="s">
        <v>180</v>
      </c>
      <c r="AU151" s="225" t="s">
        <v>79</v>
      </c>
      <c r="AY151" s="19" t="s">
        <v>178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185</v>
      </c>
      <c r="BM151" s="225" t="s">
        <v>821</v>
      </c>
    </row>
    <row r="152" s="2" customFormat="1" ht="16.5" customHeight="1">
      <c r="A152" s="40"/>
      <c r="B152" s="41"/>
      <c r="C152" s="214" t="s">
        <v>498</v>
      </c>
      <c r="D152" s="214" t="s">
        <v>180</v>
      </c>
      <c r="E152" s="215" t="s">
        <v>3545</v>
      </c>
      <c r="F152" s="216" t="s">
        <v>3546</v>
      </c>
      <c r="G152" s="217" t="s">
        <v>183</v>
      </c>
      <c r="H152" s="218">
        <v>25</v>
      </c>
      <c r="I152" s="219"/>
      <c r="J152" s="220">
        <f>ROUND(I152*H152,2)</f>
        <v>0</v>
      </c>
      <c r="K152" s="216" t="s">
        <v>19</v>
      </c>
      <c r="L152" s="46"/>
      <c r="M152" s="221" t="s">
        <v>19</v>
      </c>
      <c r="N152" s="222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185</v>
      </c>
      <c r="AT152" s="225" t="s">
        <v>180</v>
      </c>
      <c r="AU152" s="225" t="s">
        <v>79</v>
      </c>
      <c r="AY152" s="19" t="s">
        <v>178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185</v>
      </c>
      <c r="BM152" s="225" t="s">
        <v>831</v>
      </c>
    </row>
    <row r="153" s="12" customFormat="1" ht="25.92" customHeight="1">
      <c r="A153" s="12"/>
      <c r="B153" s="198"/>
      <c r="C153" s="199"/>
      <c r="D153" s="200" t="s">
        <v>70</v>
      </c>
      <c r="E153" s="201" t="s">
        <v>3547</v>
      </c>
      <c r="F153" s="201" t="s">
        <v>3548</v>
      </c>
      <c r="G153" s="199"/>
      <c r="H153" s="199"/>
      <c r="I153" s="202"/>
      <c r="J153" s="203">
        <f>BK153</f>
        <v>0</v>
      </c>
      <c r="K153" s="199"/>
      <c r="L153" s="204"/>
      <c r="M153" s="205"/>
      <c r="N153" s="206"/>
      <c r="O153" s="206"/>
      <c r="P153" s="207">
        <f>SUM(P154:P195)</f>
        <v>0</v>
      </c>
      <c r="Q153" s="206"/>
      <c r="R153" s="207">
        <f>SUM(R154:R195)</f>
        <v>0</v>
      </c>
      <c r="S153" s="206"/>
      <c r="T153" s="208">
        <f>SUM(T154:T195)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79</v>
      </c>
      <c r="AT153" s="210" t="s">
        <v>70</v>
      </c>
      <c r="AU153" s="210" t="s">
        <v>71</v>
      </c>
      <c r="AY153" s="209" t="s">
        <v>178</v>
      </c>
      <c r="BK153" s="211">
        <f>SUM(BK154:BK195)</f>
        <v>0</v>
      </c>
    </row>
    <row r="154" s="2" customFormat="1" ht="16.5" customHeight="1">
      <c r="A154" s="40"/>
      <c r="B154" s="41"/>
      <c r="C154" s="214" t="s">
        <v>504</v>
      </c>
      <c r="D154" s="214" t="s">
        <v>180</v>
      </c>
      <c r="E154" s="215" t="s">
        <v>3549</v>
      </c>
      <c r="F154" s="216" t="s">
        <v>3442</v>
      </c>
      <c r="G154" s="217" t="s">
        <v>1882</v>
      </c>
      <c r="H154" s="218">
        <v>1</v>
      </c>
      <c r="I154" s="219"/>
      <c r="J154" s="220">
        <f>ROUND(I154*H154,2)</f>
        <v>0</v>
      </c>
      <c r="K154" s="216" t="s">
        <v>19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185</v>
      </c>
      <c r="AT154" s="225" t="s">
        <v>180</v>
      </c>
      <c r="AU154" s="225" t="s">
        <v>79</v>
      </c>
      <c r="AY154" s="19" t="s">
        <v>178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185</v>
      </c>
      <c r="BM154" s="225" t="s">
        <v>841</v>
      </c>
    </row>
    <row r="155" s="2" customFormat="1" ht="16.5" customHeight="1">
      <c r="A155" s="40"/>
      <c r="B155" s="41"/>
      <c r="C155" s="214" t="s">
        <v>510</v>
      </c>
      <c r="D155" s="214" t="s">
        <v>180</v>
      </c>
      <c r="E155" s="215" t="s">
        <v>3550</v>
      </c>
      <c r="F155" s="216" t="s">
        <v>3551</v>
      </c>
      <c r="G155" s="217" t="s">
        <v>275</v>
      </c>
      <c r="H155" s="218">
        <v>3</v>
      </c>
      <c r="I155" s="219"/>
      <c r="J155" s="220">
        <f>ROUND(I155*H155,2)</f>
        <v>0</v>
      </c>
      <c r="K155" s="216" t="s">
        <v>19</v>
      </c>
      <c r="L155" s="46"/>
      <c r="M155" s="221" t="s">
        <v>19</v>
      </c>
      <c r="N155" s="222" t="s">
        <v>42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185</v>
      </c>
      <c r="AT155" s="225" t="s">
        <v>180</v>
      </c>
      <c r="AU155" s="225" t="s">
        <v>79</v>
      </c>
      <c r="AY155" s="19" t="s">
        <v>178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185</v>
      </c>
      <c r="BM155" s="225" t="s">
        <v>852</v>
      </c>
    </row>
    <row r="156" s="2" customFormat="1" ht="16.5" customHeight="1">
      <c r="A156" s="40"/>
      <c r="B156" s="41"/>
      <c r="C156" s="214" t="s">
        <v>515</v>
      </c>
      <c r="D156" s="214" t="s">
        <v>180</v>
      </c>
      <c r="E156" s="215" t="s">
        <v>3552</v>
      </c>
      <c r="F156" s="216" t="s">
        <v>3553</v>
      </c>
      <c r="G156" s="217" t="s">
        <v>275</v>
      </c>
      <c r="H156" s="218">
        <v>40</v>
      </c>
      <c r="I156" s="219"/>
      <c r="J156" s="220">
        <f>ROUND(I156*H156,2)</f>
        <v>0</v>
      </c>
      <c r="K156" s="216" t="s">
        <v>19</v>
      </c>
      <c r="L156" s="46"/>
      <c r="M156" s="221" t="s">
        <v>19</v>
      </c>
      <c r="N156" s="222" t="s">
        <v>42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185</v>
      </c>
      <c r="AT156" s="225" t="s">
        <v>180</v>
      </c>
      <c r="AU156" s="225" t="s">
        <v>79</v>
      </c>
      <c r="AY156" s="19" t="s">
        <v>178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185</v>
      </c>
      <c r="BM156" s="225" t="s">
        <v>868</v>
      </c>
    </row>
    <row r="157" s="2" customFormat="1" ht="16.5" customHeight="1">
      <c r="A157" s="40"/>
      <c r="B157" s="41"/>
      <c r="C157" s="214" t="s">
        <v>520</v>
      </c>
      <c r="D157" s="214" t="s">
        <v>180</v>
      </c>
      <c r="E157" s="215" t="s">
        <v>3554</v>
      </c>
      <c r="F157" s="216" t="s">
        <v>3555</v>
      </c>
      <c r="G157" s="217" t="s">
        <v>275</v>
      </c>
      <c r="H157" s="218">
        <v>130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185</v>
      </c>
      <c r="AT157" s="225" t="s">
        <v>180</v>
      </c>
      <c r="AU157" s="225" t="s">
        <v>79</v>
      </c>
      <c r="AY157" s="19" t="s">
        <v>178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185</v>
      </c>
      <c r="BM157" s="225" t="s">
        <v>880</v>
      </c>
    </row>
    <row r="158" s="2" customFormat="1" ht="16.5" customHeight="1">
      <c r="A158" s="40"/>
      <c r="B158" s="41"/>
      <c r="C158" s="214" t="s">
        <v>526</v>
      </c>
      <c r="D158" s="214" t="s">
        <v>180</v>
      </c>
      <c r="E158" s="215" t="s">
        <v>3556</v>
      </c>
      <c r="F158" s="216" t="s">
        <v>3557</v>
      </c>
      <c r="G158" s="217" t="s">
        <v>275</v>
      </c>
      <c r="H158" s="218">
        <v>130</v>
      </c>
      <c r="I158" s="219"/>
      <c r="J158" s="220">
        <f>ROUND(I158*H158,2)</f>
        <v>0</v>
      </c>
      <c r="K158" s="216" t="s">
        <v>19</v>
      </c>
      <c r="L158" s="46"/>
      <c r="M158" s="221" t="s">
        <v>19</v>
      </c>
      <c r="N158" s="222" t="s">
        <v>42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185</v>
      </c>
      <c r="AT158" s="225" t="s">
        <v>180</v>
      </c>
      <c r="AU158" s="225" t="s">
        <v>79</v>
      </c>
      <c r="AY158" s="19" t="s">
        <v>178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185</v>
      </c>
      <c r="BM158" s="225" t="s">
        <v>890</v>
      </c>
    </row>
    <row r="159" s="2" customFormat="1" ht="16.5" customHeight="1">
      <c r="A159" s="40"/>
      <c r="B159" s="41"/>
      <c r="C159" s="214" t="s">
        <v>529</v>
      </c>
      <c r="D159" s="214" t="s">
        <v>180</v>
      </c>
      <c r="E159" s="215" t="s">
        <v>3558</v>
      </c>
      <c r="F159" s="216" t="s">
        <v>3559</v>
      </c>
      <c r="G159" s="217" t="s">
        <v>275</v>
      </c>
      <c r="H159" s="218">
        <v>80</v>
      </c>
      <c r="I159" s="219"/>
      <c r="J159" s="220">
        <f>ROUND(I159*H159,2)</f>
        <v>0</v>
      </c>
      <c r="K159" s="216" t="s">
        <v>19</v>
      </c>
      <c r="L159" s="46"/>
      <c r="M159" s="221" t="s">
        <v>19</v>
      </c>
      <c r="N159" s="222" t="s">
        <v>42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185</v>
      </c>
      <c r="AT159" s="225" t="s">
        <v>180</v>
      </c>
      <c r="AU159" s="225" t="s">
        <v>79</v>
      </c>
      <c r="AY159" s="19" t="s">
        <v>178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185</v>
      </c>
      <c r="BM159" s="225" t="s">
        <v>908</v>
      </c>
    </row>
    <row r="160" s="2" customFormat="1" ht="16.5" customHeight="1">
      <c r="A160" s="40"/>
      <c r="B160" s="41"/>
      <c r="C160" s="214" t="s">
        <v>536</v>
      </c>
      <c r="D160" s="214" t="s">
        <v>180</v>
      </c>
      <c r="E160" s="215" t="s">
        <v>3560</v>
      </c>
      <c r="F160" s="216" t="s">
        <v>3454</v>
      </c>
      <c r="G160" s="217" t="s">
        <v>1882</v>
      </c>
      <c r="H160" s="218">
        <v>40</v>
      </c>
      <c r="I160" s="219"/>
      <c r="J160" s="220">
        <f>ROUND(I160*H160,2)</f>
        <v>0</v>
      </c>
      <c r="K160" s="216" t="s">
        <v>19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185</v>
      </c>
      <c r="AT160" s="225" t="s">
        <v>180</v>
      </c>
      <c r="AU160" s="225" t="s">
        <v>79</v>
      </c>
      <c r="AY160" s="19" t="s">
        <v>178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185</v>
      </c>
      <c r="BM160" s="225" t="s">
        <v>921</v>
      </c>
    </row>
    <row r="161" s="2" customFormat="1" ht="16.5" customHeight="1">
      <c r="A161" s="40"/>
      <c r="B161" s="41"/>
      <c r="C161" s="214" t="s">
        <v>542</v>
      </c>
      <c r="D161" s="214" t="s">
        <v>180</v>
      </c>
      <c r="E161" s="215" t="s">
        <v>3561</v>
      </c>
      <c r="F161" s="216" t="s">
        <v>3456</v>
      </c>
      <c r="G161" s="217" t="s">
        <v>1882</v>
      </c>
      <c r="H161" s="218">
        <v>11</v>
      </c>
      <c r="I161" s="219"/>
      <c r="J161" s="220">
        <f>ROUND(I161*H161,2)</f>
        <v>0</v>
      </c>
      <c r="K161" s="216" t="s">
        <v>19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185</v>
      </c>
      <c r="AT161" s="225" t="s">
        <v>180</v>
      </c>
      <c r="AU161" s="225" t="s">
        <v>79</v>
      </c>
      <c r="AY161" s="19" t="s">
        <v>178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185</v>
      </c>
      <c r="BM161" s="225" t="s">
        <v>936</v>
      </c>
    </row>
    <row r="162" s="2" customFormat="1" ht="16.5" customHeight="1">
      <c r="A162" s="40"/>
      <c r="B162" s="41"/>
      <c r="C162" s="214" t="s">
        <v>547</v>
      </c>
      <c r="D162" s="214" t="s">
        <v>180</v>
      </c>
      <c r="E162" s="215" t="s">
        <v>3562</v>
      </c>
      <c r="F162" s="216" t="s">
        <v>3458</v>
      </c>
      <c r="G162" s="217" t="s">
        <v>1882</v>
      </c>
      <c r="H162" s="218">
        <v>8</v>
      </c>
      <c r="I162" s="219"/>
      <c r="J162" s="220">
        <f>ROUND(I162*H162,2)</f>
        <v>0</v>
      </c>
      <c r="K162" s="216" t="s">
        <v>19</v>
      </c>
      <c r="L162" s="46"/>
      <c r="M162" s="221" t="s">
        <v>19</v>
      </c>
      <c r="N162" s="222" t="s">
        <v>42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185</v>
      </c>
      <c r="AT162" s="225" t="s">
        <v>180</v>
      </c>
      <c r="AU162" s="225" t="s">
        <v>79</v>
      </c>
      <c r="AY162" s="19" t="s">
        <v>178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185</v>
      </c>
      <c r="BM162" s="225" t="s">
        <v>947</v>
      </c>
    </row>
    <row r="163" s="2" customFormat="1" ht="16.5" customHeight="1">
      <c r="A163" s="40"/>
      <c r="B163" s="41"/>
      <c r="C163" s="214" t="s">
        <v>552</v>
      </c>
      <c r="D163" s="214" t="s">
        <v>180</v>
      </c>
      <c r="E163" s="215" t="s">
        <v>3563</v>
      </c>
      <c r="F163" s="216" t="s">
        <v>3460</v>
      </c>
      <c r="G163" s="217" t="s">
        <v>1882</v>
      </c>
      <c r="H163" s="218">
        <v>11</v>
      </c>
      <c r="I163" s="219"/>
      <c r="J163" s="220">
        <f>ROUND(I163*H163,2)</f>
        <v>0</v>
      </c>
      <c r="K163" s="216" t="s">
        <v>19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185</v>
      </c>
      <c r="AT163" s="225" t="s">
        <v>180</v>
      </c>
      <c r="AU163" s="225" t="s">
        <v>79</v>
      </c>
      <c r="AY163" s="19" t="s">
        <v>178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185</v>
      </c>
      <c r="BM163" s="225" t="s">
        <v>956</v>
      </c>
    </row>
    <row r="164" s="2" customFormat="1" ht="16.5" customHeight="1">
      <c r="A164" s="40"/>
      <c r="B164" s="41"/>
      <c r="C164" s="214" t="s">
        <v>559</v>
      </c>
      <c r="D164" s="214" t="s">
        <v>180</v>
      </c>
      <c r="E164" s="215" t="s">
        <v>3564</v>
      </c>
      <c r="F164" s="216" t="s">
        <v>3462</v>
      </c>
      <c r="G164" s="217" t="s">
        <v>1882</v>
      </c>
      <c r="H164" s="218">
        <v>2</v>
      </c>
      <c r="I164" s="219"/>
      <c r="J164" s="220">
        <f>ROUND(I164*H164,2)</f>
        <v>0</v>
      </c>
      <c r="K164" s="216" t="s">
        <v>19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185</v>
      </c>
      <c r="AT164" s="225" t="s">
        <v>180</v>
      </c>
      <c r="AU164" s="225" t="s">
        <v>79</v>
      </c>
      <c r="AY164" s="19" t="s">
        <v>178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185</v>
      </c>
      <c r="BM164" s="225" t="s">
        <v>967</v>
      </c>
    </row>
    <row r="165" s="2" customFormat="1" ht="16.5" customHeight="1">
      <c r="A165" s="40"/>
      <c r="B165" s="41"/>
      <c r="C165" s="214" t="s">
        <v>566</v>
      </c>
      <c r="D165" s="214" t="s">
        <v>180</v>
      </c>
      <c r="E165" s="215" t="s">
        <v>3565</v>
      </c>
      <c r="F165" s="216" t="s">
        <v>3464</v>
      </c>
      <c r="G165" s="217" t="s">
        <v>1882</v>
      </c>
      <c r="H165" s="218">
        <v>4</v>
      </c>
      <c r="I165" s="219"/>
      <c r="J165" s="220">
        <f>ROUND(I165*H165,2)</f>
        <v>0</v>
      </c>
      <c r="K165" s="216" t="s">
        <v>19</v>
      </c>
      <c r="L165" s="46"/>
      <c r="M165" s="221" t="s">
        <v>19</v>
      </c>
      <c r="N165" s="222" t="s">
        <v>42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185</v>
      </c>
      <c r="AT165" s="225" t="s">
        <v>180</v>
      </c>
      <c r="AU165" s="225" t="s">
        <v>79</v>
      </c>
      <c r="AY165" s="19" t="s">
        <v>178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185</v>
      </c>
      <c r="BM165" s="225" t="s">
        <v>976</v>
      </c>
    </row>
    <row r="166" s="2" customFormat="1" ht="16.5" customHeight="1">
      <c r="A166" s="40"/>
      <c r="B166" s="41"/>
      <c r="C166" s="214" t="s">
        <v>571</v>
      </c>
      <c r="D166" s="214" t="s">
        <v>180</v>
      </c>
      <c r="E166" s="215" t="s">
        <v>3566</v>
      </c>
      <c r="F166" s="216" t="s">
        <v>3466</v>
      </c>
      <c r="G166" s="217" t="s">
        <v>1882</v>
      </c>
      <c r="H166" s="218">
        <v>2</v>
      </c>
      <c r="I166" s="219"/>
      <c r="J166" s="220">
        <f>ROUND(I166*H166,2)</f>
        <v>0</v>
      </c>
      <c r="K166" s="216" t="s">
        <v>19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185</v>
      </c>
      <c r="AT166" s="225" t="s">
        <v>180</v>
      </c>
      <c r="AU166" s="225" t="s">
        <v>79</v>
      </c>
      <c r="AY166" s="19" t="s">
        <v>178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185</v>
      </c>
      <c r="BM166" s="225" t="s">
        <v>990</v>
      </c>
    </row>
    <row r="167" s="2" customFormat="1" ht="16.5" customHeight="1">
      <c r="A167" s="40"/>
      <c r="B167" s="41"/>
      <c r="C167" s="214" t="s">
        <v>578</v>
      </c>
      <c r="D167" s="214" t="s">
        <v>180</v>
      </c>
      <c r="E167" s="215" t="s">
        <v>3567</v>
      </c>
      <c r="F167" s="216" t="s">
        <v>3468</v>
      </c>
      <c r="G167" s="217" t="s">
        <v>1882</v>
      </c>
      <c r="H167" s="218">
        <v>2</v>
      </c>
      <c r="I167" s="219"/>
      <c r="J167" s="220">
        <f>ROUND(I167*H167,2)</f>
        <v>0</v>
      </c>
      <c r="K167" s="216" t="s">
        <v>19</v>
      </c>
      <c r="L167" s="46"/>
      <c r="M167" s="221" t="s">
        <v>19</v>
      </c>
      <c r="N167" s="222" t="s">
        <v>42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185</v>
      </c>
      <c r="AT167" s="225" t="s">
        <v>180</v>
      </c>
      <c r="AU167" s="225" t="s">
        <v>79</v>
      </c>
      <c r="AY167" s="19" t="s">
        <v>178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79</v>
      </c>
      <c r="BK167" s="226">
        <f>ROUND(I167*H167,2)</f>
        <v>0</v>
      </c>
      <c r="BL167" s="19" t="s">
        <v>185</v>
      </c>
      <c r="BM167" s="225" t="s">
        <v>999</v>
      </c>
    </row>
    <row r="168" s="2" customFormat="1" ht="16.5" customHeight="1">
      <c r="A168" s="40"/>
      <c r="B168" s="41"/>
      <c r="C168" s="214" t="s">
        <v>585</v>
      </c>
      <c r="D168" s="214" t="s">
        <v>180</v>
      </c>
      <c r="E168" s="215" t="s">
        <v>3568</v>
      </c>
      <c r="F168" s="216" t="s">
        <v>3470</v>
      </c>
      <c r="G168" s="217" t="s">
        <v>1882</v>
      </c>
      <c r="H168" s="218">
        <v>1</v>
      </c>
      <c r="I168" s="219"/>
      <c r="J168" s="220">
        <f>ROUND(I168*H168,2)</f>
        <v>0</v>
      </c>
      <c r="K168" s="216" t="s">
        <v>19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185</v>
      </c>
      <c r="AT168" s="225" t="s">
        <v>180</v>
      </c>
      <c r="AU168" s="225" t="s">
        <v>79</v>
      </c>
      <c r="AY168" s="19" t="s">
        <v>178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185</v>
      </c>
      <c r="BM168" s="225" t="s">
        <v>1010</v>
      </c>
    </row>
    <row r="169" s="2" customFormat="1" ht="16.5" customHeight="1">
      <c r="A169" s="40"/>
      <c r="B169" s="41"/>
      <c r="C169" s="214" t="s">
        <v>592</v>
      </c>
      <c r="D169" s="214" t="s">
        <v>180</v>
      </c>
      <c r="E169" s="215" t="s">
        <v>3569</v>
      </c>
      <c r="F169" s="216" t="s">
        <v>3472</v>
      </c>
      <c r="G169" s="217" t="s">
        <v>1882</v>
      </c>
      <c r="H169" s="218">
        <v>1</v>
      </c>
      <c r="I169" s="219"/>
      <c r="J169" s="220">
        <f>ROUND(I169*H169,2)</f>
        <v>0</v>
      </c>
      <c r="K169" s="216" t="s">
        <v>19</v>
      </c>
      <c r="L169" s="46"/>
      <c r="M169" s="221" t="s">
        <v>19</v>
      </c>
      <c r="N169" s="222" t="s">
        <v>42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185</v>
      </c>
      <c r="AT169" s="225" t="s">
        <v>180</v>
      </c>
      <c r="AU169" s="225" t="s">
        <v>79</v>
      </c>
      <c r="AY169" s="19" t="s">
        <v>178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185</v>
      </c>
      <c r="BM169" s="225" t="s">
        <v>1024</v>
      </c>
    </row>
    <row r="170" s="2" customFormat="1" ht="16.5" customHeight="1">
      <c r="A170" s="40"/>
      <c r="B170" s="41"/>
      <c r="C170" s="214" t="s">
        <v>600</v>
      </c>
      <c r="D170" s="214" t="s">
        <v>180</v>
      </c>
      <c r="E170" s="215" t="s">
        <v>3473</v>
      </c>
      <c r="F170" s="216" t="s">
        <v>3474</v>
      </c>
      <c r="G170" s="217" t="s">
        <v>1882</v>
      </c>
      <c r="H170" s="218">
        <v>2</v>
      </c>
      <c r="I170" s="219"/>
      <c r="J170" s="220">
        <f>ROUND(I170*H170,2)</f>
        <v>0</v>
      </c>
      <c r="K170" s="216" t="s">
        <v>19</v>
      </c>
      <c r="L170" s="46"/>
      <c r="M170" s="221" t="s">
        <v>19</v>
      </c>
      <c r="N170" s="222" t="s">
        <v>42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185</v>
      </c>
      <c r="AT170" s="225" t="s">
        <v>180</v>
      </c>
      <c r="AU170" s="225" t="s">
        <v>79</v>
      </c>
      <c r="AY170" s="19" t="s">
        <v>178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185</v>
      </c>
      <c r="BM170" s="225" t="s">
        <v>1037</v>
      </c>
    </row>
    <row r="171" s="2" customFormat="1" ht="16.5" customHeight="1">
      <c r="A171" s="40"/>
      <c r="B171" s="41"/>
      <c r="C171" s="214" t="s">
        <v>606</v>
      </c>
      <c r="D171" s="214" t="s">
        <v>180</v>
      </c>
      <c r="E171" s="215" t="s">
        <v>3570</v>
      </c>
      <c r="F171" s="216" t="s">
        <v>3571</v>
      </c>
      <c r="G171" s="217" t="s">
        <v>275</v>
      </c>
      <c r="H171" s="218">
        <v>35</v>
      </c>
      <c r="I171" s="219"/>
      <c r="J171" s="220">
        <f>ROUND(I171*H171,2)</f>
        <v>0</v>
      </c>
      <c r="K171" s="216" t="s">
        <v>19</v>
      </c>
      <c r="L171" s="46"/>
      <c r="M171" s="221" t="s">
        <v>19</v>
      </c>
      <c r="N171" s="222" t="s">
        <v>42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185</v>
      </c>
      <c r="AT171" s="225" t="s">
        <v>180</v>
      </c>
      <c r="AU171" s="225" t="s">
        <v>79</v>
      </c>
      <c r="AY171" s="19" t="s">
        <v>178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185</v>
      </c>
      <c r="BM171" s="225" t="s">
        <v>1047</v>
      </c>
    </row>
    <row r="172" s="2" customFormat="1" ht="16.5" customHeight="1">
      <c r="A172" s="40"/>
      <c r="B172" s="41"/>
      <c r="C172" s="214" t="s">
        <v>613</v>
      </c>
      <c r="D172" s="214" t="s">
        <v>180</v>
      </c>
      <c r="E172" s="215" t="s">
        <v>3556</v>
      </c>
      <c r="F172" s="216" t="s">
        <v>3557</v>
      </c>
      <c r="G172" s="217" t="s">
        <v>275</v>
      </c>
      <c r="H172" s="218">
        <v>240</v>
      </c>
      <c r="I172" s="219"/>
      <c r="J172" s="220">
        <f>ROUND(I172*H172,2)</f>
        <v>0</v>
      </c>
      <c r="K172" s="216" t="s">
        <v>19</v>
      </c>
      <c r="L172" s="46"/>
      <c r="M172" s="221" t="s">
        <v>19</v>
      </c>
      <c r="N172" s="222" t="s">
        <v>42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185</v>
      </c>
      <c r="AT172" s="225" t="s">
        <v>180</v>
      </c>
      <c r="AU172" s="225" t="s">
        <v>79</v>
      </c>
      <c r="AY172" s="19" t="s">
        <v>178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185</v>
      </c>
      <c r="BM172" s="225" t="s">
        <v>1058</v>
      </c>
    </row>
    <row r="173" s="2" customFormat="1" ht="16.5" customHeight="1">
      <c r="A173" s="40"/>
      <c r="B173" s="41"/>
      <c r="C173" s="214" t="s">
        <v>619</v>
      </c>
      <c r="D173" s="214" t="s">
        <v>180</v>
      </c>
      <c r="E173" s="215" t="s">
        <v>3572</v>
      </c>
      <c r="F173" s="216" t="s">
        <v>3573</v>
      </c>
      <c r="G173" s="217" t="s">
        <v>275</v>
      </c>
      <c r="H173" s="218">
        <v>1450</v>
      </c>
      <c r="I173" s="219"/>
      <c r="J173" s="220">
        <f>ROUND(I173*H173,2)</f>
        <v>0</v>
      </c>
      <c r="K173" s="216" t="s">
        <v>19</v>
      </c>
      <c r="L173" s="46"/>
      <c r="M173" s="221" t="s">
        <v>19</v>
      </c>
      <c r="N173" s="222" t="s">
        <v>42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185</v>
      </c>
      <c r="AT173" s="225" t="s">
        <v>180</v>
      </c>
      <c r="AU173" s="225" t="s">
        <v>79</v>
      </c>
      <c r="AY173" s="19" t="s">
        <v>178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185</v>
      </c>
      <c r="BM173" s="225" t="s">
        <v>1069</v>
      </c>
    </row>
    <row r="174" s="2" customFormat="1" ht="16.5" customHeight="1">
      <c r="A174" s="40"/>
      <c r="B174" s="41"/>
      <c r="C174" s="214" t="s">
        <v>625</v>
      </c>
      <c r="D174" s="214" t="s">
        <v>180</v>
      </c>
      <c r="E174" s="215" t="s">
        <v>3574</v>
      </c>
      <c r="F174" s="216" t="s">
        <v>3575</v>
      </c>
      <c r="G174" s="217" t="s">
        <v>275</v>
      </c>
      <c r="H174" s="218">
        <v>320</v>
      </c>
      <c r="I174" s="219"/>
      <c r="J174" s="220">
        <f>ROUND(I174*H174,2)</f>
        <v>0</v>
      </c>
      <c r="K174" s="216" t="s">
        <v>19</v>
      </c>
      <c r="L174" s="46"/>
      <c r="M174" s="221" t="s">
        <v>19</v>
      </c>
      <c r="N174" s="222" t="s">
        <v>42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185</v>
      </c>
      <c r="AT174" s="225" t="s">
        <v>180</v>
      </c>
      <c r="AU174" s="225" t="s">
        <v>79</v>
      </c>
      <c r="AY174" s="19" t="s">
        <v>178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185</v>
      </c>
      <c r="BM174" s="225" t="s">
        <v>1080</v>
      </c>
    </row>
    <row r="175" s="2" customFormat="1" ht="16.5" customHeight="1">
      <c r="A175" s="40"/>
      <c r="B175" s="41"/>
      <c r="C175" s="214" t="s">
        <v>630</v>
      </c>
      <c r="D175" s="214" t="s">
        <v>180</v>
      </c>
      <c r="E175" s="215" t="s">
        <v>3576</v>
      </c>
      <c r="F175" s="216" t="s">
        <v>3577</v>
      </c>
      <c r="G175" s="217" t="s">
        <v>275</v>
      </c>
      <c r="H175" s="218">
        <v>70</v>
      </c>
      <c r="I175" s="219"/>
      <c r="J175" s="220">
        <f>ROUND(I175*H175,2)</f>
        <v>0</v>
      </c>
      <c r="K175" s="216" t="s">
        <v>19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185</v>
      </c>
      <c r="AT175" s="225" t="s">
        <v>180</v>
      </c>
      <c r="AU175" s="225" t="s">
        <v>79</v>
      </c>
      <c r="AY175" s="19" t="s">
        <v>178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185</v>
      </c>
      <c r="BM175" s="225" t="s">
        <v>1092</v>
      </c>
    </row>
    <row r="176" s="2" customFormat="1" ht="16.5" customHeight="1">
      <c r="A176" s="40"/>
      <c r="B176" s="41"/>
      <c r="C176" s="214" t="s">
        <v>636</v>
      </c>
      <c r="D176" s="214" t="s">
        <v>180</v>
      </c>
      <c r="E176" s="215" t="s">
        <v>3578</v>
      </c>
      <c r="F176" s="216" t="s">
        <v>3579</v>
      </c>
      <c r="G176" s="217" t="s">
        <v>275</v>
      </c>
      <c r="H176" s="218">
        <v>10</v>
      </c>
      <c r="I176" s="219"/>
      <c r="J176" s="220">
        <f>ROUND(I176*H176,2)</f>
        <v>0</v>
      </c>
      <c r="K176" s="216" t="s">
        <v>19</v>
      </c>
      <c r="L176" s="46"/>
      <c r="M176" s="221" t="s">
        <v>19</v>
      </c>
      <c r="N176" s="222" t="s">
        <v>42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185</v>
      </c>
      <c r="AT176" s="225" t="s">
        <v>180</v>
      </c>
      <c r="AU176" s="225" t="s">
        <v>79</v>
      </c>
      <c r="AY176" s="19" t="s">
        <v>178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79</v>
      </c>
      <c r="BK176" s="226">
        <f>ROUND(I176*H176,2)</f>
        <v>0</v>
      </c>
      <c r="BL176" s="19" t="s">
        <v>185</v>
      </c>
      <c r="BM176" s="225" t="s">
        <v>1104</v>
      </c>
    </row>
    <row r="177" s="2" customFormat="1" ht="16.5" customHeight="1">
      <c r="A177" s="40"/>
      <c r="B177" s="41"/>
      <c r="C177" s="214" t="s">
        <v>643</v>
      </c>
      <c r="D177" s="214" t="s">
        <v>180</v>
      </c>
      <c r="E177" s="215" t="s">
        <v>3580</v>
      </c>
      <c r="F177" s="216" t="s">
        <v>3581</v>
      </c>
      <c r="G177" s="217" t="s">
        <v>275</v>
      </c>
      <c r="H177" s="218">
        <v>180</v>
      </c>
      <c r="I177" s="219"/>
      <c r="J177" s="220">
        <f>ROUND(I177*H177,2)</f>
        <v>0</v>
      </c>
      <c r="K177" s="216" t="s">
        <v>19</v>
      </c>
      <c r="L177" s="46"/>
      <c r="M177" s="221" t="s">
        <v>19</v>
      </c>
      <c r="N177" s="222" t="s">
        <v>42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185</v>
      </c>
      <c r="AT177" s="225" t="s">
        <v>180</v>
      </c>
      <c r="AU177" s="225" t="s">
        <v>79</v>
      </c>
      <c r="AY177" s="19" t="s">
        <v>178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185</v>
      </c>
      <c r="BM177" s="225" t="s">
        <v>1114</v>
      </c>
    </row>
    <row r="178" s="2" customFormat="1" ht="16.5" customHeight="1">
      <c r="A178" s="40"/>
      <c r="B178" s="41"/>
      <c r="C178" s="214" t="s">
        <v>650</v>
      </c>
      <c r="D178" s="214" t="s">
        <v>180</v>
      </c>
      <c r="E178" s="215" t="s">
        <v>3582</v>
      </c>
      <c r="F178" s="216" t="s">
        <v>3583</v>
      </c>
      <c r="G178" s="217" t="s">
        <v>275</v>
      </c>
      <c r="H178" s="218">
        <v>10</v>
      </c>
      <c r="I178" s="219"/>
      <c r="J178" s="220">
        <f>ROUND(I178*H178,2)</f>
        <v>0</v>
      </c>
      <c r="K178" s="216" t="s">
        <v>19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185</v>
      </c>
      <c r="AT178" s="225" t="s">
        <v>180</v>
      </c>
      <c r="AU178" s="225" t="s">
        <v>79</v>
      </c>
      <c r="AY178" s="19" t="s">
        <v>178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185</v>
      </c>
      <c r="BM178" s="225" t="s">
        <v>1124</v>
      </c>
    </row>
    <row r="179" s="2" customFormat="1" ht="16.5" customHeight="1">
      <c r="A179" s="40"/>
      <c r="B179" s="41"/>
      <c r="C179" s="214" t="s">
        <v>659</v>
      </c>
      <c r="D179" s="214" t="s">
        <v>180</v>
      </c>
      <c r="E179" s="215" t="s">
        <v>3584</v>
      </c>
      <c r="F179" s="216" t="s">
        <v>3585</v>
      </c>
      <c r="G179" s="217" t="s">
        <v>275</v>
      </c>
      <c r="H179" s="218">
        <v>180</v>
      </c>
      <c r="I179" s="219"/>
      <c r="J179" s="220">
        <f>ROUND(I179*H179,2)</f>
        <v>0</v>
      </c>
      <c r="K179" s="216" t="s">
        <v>19</v>
      </c>
      <c r="L179" s="46"/>
      <c r="M179" s="221" t="s">
        <v>19</v>
      </c>
      <c r="N179" s="222" t="s">
        <v>42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185</v>
      </c>
      <c r="AT179" s="225" t="s">
        <v>180</v>
      </c>
      <c r="AU179" s="225" t="s">
        <v>79</v>
      </c>
      <c r="AY179" s="19" t="s">
        <v>178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185</v>
      </c>
      <c r="BM179" s="225" t="s">
        <v>1135</v>
      </c>
    </row>
    <row r="180" s="2" customFormat="1" ht="16.5" customHeight="1">
      <c r="A180" s="40"/>
      <c r="B180" s="41"/>
      <c r="C180" s="214" t="s">
        <v>664</v>
      </c>
      <c r="D180" s="214" t="s">
        <v>180</v>
      </c>
      <c r="E180" s="215" t="s">
        <v>3586</v>
      </c>
      <c r="F180" s="216" t="s">
        <v>3494</v>
      </c>
      <c r="G180" s="217" t="s">
        <v>275</v>
      </c>
      <c r="H180" s="218">
        <v>20</v>
      </c>
      <c r="I180" s="219"/>
      <c r="J180" s="220">
        <f>ROUND(I180*H180,2)</f>
        <v>0</v>
      </c>
      <c r="K180" s="216" t="s">
        <v>19</v>
      </c>
      <c r="L180" s="46"/>
      <c r="M180" s="221" t="s">
        <v>19</v>
      </c>
      <c r="N180" s="222" t="s">
        <v>42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185</v>
      </c>
      <c r="AT180" s="225" t="s">
        <v>180</v>
      </c>
      <c r="AU180" s="225" t="s">
        <v>79</v>
      </c>
      <c r="AY180" s="19" t="s">
        <v>178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185</v>
      </c>
      <c r="BM180" s="225" t="s">
        <v>1150</v>
      </c>
    </row>
    <row r="181" s="2" customFormat="1" ht="16.5" customHeight="1">
      <c r="A181" s="40"/>
      <c r="B181" s="41"/>
      <c r="C181" s="214" t="s">
        <v>670</v>
      </c>
      <c r="D181" s="214" t="s">
        <v>180</v>
      </c>
      <c r="E181" s="215" t="s">
        <v>3587</v>
      </c>
      <c r="F181" s="216" t="s">
        <v>3496</v>
      </c>
      <c r="G181" s="217" t="s">
        <v>275</v>
      </c>
      <c r="H181" s="218">
        <v>80</v>
      </c>
      <c r="I181" s="219"/>
      <c r="J181" s="220">
        <f>ROUND(I181*H181,2)</f>
        <v>0</v>
      </c>
      <c r="K181" s="216" t="s">
        <v>19</v>
      </c>
      <c r="L181" s="46"/>
      <c r="M181" s="221" t="s">
        <v>19</v>
      </c>
      <c r="N181" s="222" t="s">
        <v>42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185</v>
      </c>
      <c r="AT181" s="225" t="s">
        <v>180</v>
      </c>
      <c r="AU181" s="225" t="s">
        <v>79</v>
      </c>
      <c r="AY181" s="19" t="s">
        <v>178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185</v>
      </c>
      <c r="BM181" s="225" t="s">
        <v>1161</v>
      </c>
    </row>
    <row r="182" s="2" customFormat="1" ht="16.5" customHeight="1">
      <c r="A182" s="40"/>
      <c r="B182" s="41"/>
      <c r="C182" s="214" t="s">
        <v>675</v>
      </c>
      <c r="D182" s="214" t="s">
        <v>180</v>
      </c>
      <c r="E182" s="215" t="s">
        <v>3499</v>
      </c>
      <c r="F182" s="216" t="s">
        <v>3500</v>
      </c>
      <c r="G182" s="217" t="s">
        <v>275</v>
      </c>
      <c r="H182" s="218">
        <v>180</v>
      </c>
      <c r="I182" s="219"/>
      <c r="J182" s="220">
        <f>ROUND(I182*H182,2)</f>
        <v>0</v>
      </c>
      <c r="K182" s="216" t="s">
        <v>19</v>
      </c>
      <c r="L182" s="46"/>
      <c r="M182" s="221" t="s">
        <v>19</v>
      </c>
      <c r="N182" s="222" t="s">
        <v>42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185</v>
      </c>
      <c r="AT182" s="225" t="s">
        <v>180</v>
      </c>
      <c r="AU182" s="225" t="s">
        <v>79</v>
      </c>
      <c r="AY182" s="19" t="s">
        <v>178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185</v>
      </c>
      <c r="BM182" s="225" t="s">
        <v>1172</v>
      </c>
    </row>
    <row r="183" s="2" customFormat="1" ht="16.5" customHeight="1">
      <c r="A183" s="40"/>
      <c r="B183" s="41"/>
      <c r="C183" s="214" t="s">
        <v>681</v>
      </c>
      <c r="D183" s="214" t="s">
        <v>180</v>
      </c>
      <c r="E183" s="215" t="s">
        <v>3501</v>
      </c>
      <c r="F183" s="216" t="s">
        <v>3502</v>
      </c>
      <c r="G183" s="217" t="s">
        <v>275</v>
      </c>
      <c r="H183" s="218">
        <v>30</v>
      </c>
      <c r="I183" s="219"/>
      <c r="J183" s="220">
        <f>ROUND(I183*H183,2)</f>
        <v>0</v>
      </c>
      <c r="K183" s="216" t="s">
        <v>19</v>
      </c>
      <c r="L183" s="46"/>
      <c r="M183" s="221" t="s">
        <v>19</v>
      </c>
      <c r="N183" s="222" t="s">
        <v>42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185</v>
      </c>
      <c r="AT183" s="225" t="s">
        <v>180</v>
      </c>
      <c r="AU183" s="225" t="s">
        <v>79</v>
      </c>
      <c r="AY183" s="19" t="s">
        <v>178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185</v>
      </c>
      <c r="BM183" s="225" t="s">
        <v>1184</v>
      </c>
    </row>
    <row r="184" s="2" customFormat="1" ht="16.5" customHeight="1">
      <c r="A184" s="40"/>
      <c r="B184" s="41"/>
      <c r="C184" s="214" t="s">
        <v>686</v>
      </c>
      <c r="D184" s="214" t="s">
        <v>180</v>
      </c>
      <c r="E184" s="215" t="s">
        <v>3588</v>
      </c>
      <c r="F184" s="216" t="s">
        <v>3504</v>
      </c>
      <c r="G184" s="217" t="s">
        <v>275</v>
      </c>
      <c r="H184" s="218">
        <v>120</v>
      </c>
      <c r="I184" s="219"/>
      <c r="J184" s="220">
        <f>ROUND(I184*H184,2)</f>
        <v>0</v>
      </c>
      <c r="K184" s="216" t="s">
        <v>19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185</v>
      </c>
      <c r="AT184" s="225" t="s">
        <v>180</v>
      </c>
      <c r="AU184" s="225" t="s">
        <v>79</v>
      </c>
      <c r="AY184" s="19" t="s">
        <v>178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185</v>
      </c>
      <c r="BM184" s="225" t="s">
        <v>1194</v>
      </c>
    </row>
    <row r="185" s="2" customFormat="1" ht="16.5" customHeight="1">
      <c r="A185" s="40"/>
      <c r="B185" s="41"/>
      <c r="C185" s="214" t="s">
        <v>693</v>
      </c>
      <c r="D185" s="214" t="s">
        <v>180</v>
      </c>
      <c r="E185" s="215" t="s">
        <v>3589</v>
      </c>
      <c r="F185" s="216" t="s">
        <v>3506</v>
      </c>
      <c r="G185" s="217" t="s">
        <v>275</v>
      </c>
      <c r="H185" s="218">
        <v>5</v>
      </c>
      <c r="I185" s="219"/>
      <c r="J185" s="220">
        <f>ROUND(I185*H185,2)</f>
        <v>0</v>
      </c>
      <c r="K185" s="216" t="s">
        <v>19</v>
      </c>
      <c r="L185" s="46"/>
      <c r="M185" s="221" t="s">
        <v>19</v>
      </c>
      <c r="N185" s="222" t="s">
        <v>42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185</v>
      </c>
      <c r="AT185" s="225" t="s">
        <v>180</v>
      </c>
      <c r="AU185" s="225" t="s">
        <v>79</v>
      </c>
      <c r="AY185" s="19" t="s">
        <v>178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185</v>
      </c>
      <c r="BM185" s="225" t="s">
        <v>1205</v>
      </c>
    </row>
    <row r="186" s="2" customFormat="1" ht="16.5" customHeight="1">
      <c r="A186" s="40"/>
      <c r="B186" s="41"/>
      <c r="C186" s="214" t="s">
        <v>698</v>
      </c>
      <c r="D186" s="214" t="s">
        <v>180</v>
      </c>
      <c r="E186" s="215" t="s">
        <v>3590</v>
      </c>
      <c r="F186" s="216" t="s">
        <v>3508</v>
      </c>
      <c r="G186" s="217" t="s">
        <v>1882</v>
      </c>
      <c r="H186" s="218">
        <v>1</v>
      </c>
      <c r="I186" s="219"/>
      <c r="J186" s="220">
        <f>ROUND(I186*H186,2)</f>
        <v>0</v>
      </c>
      <c r="K186" s="216" t="s">
        <v>19</v>
      </c>
      <c r="L186" s="46"/>
      <c r="M186" s="221" t="s">
        <v>19</v>
      </c>
      <c r="N186" s="222" t="s">
        <v>42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185</v>
      </c>
      <c r="AT186" s="225" t="s">
        <v>180</v>
      </c>
      <c r="AU186" s="225" t="s">
        <v>79</v>
      </c>
      <c r="AY186" s="19" t="s">
        <v>178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185</v>
      </c>
      <c r="BM186" s="225" t="s">
        <v>1220</v>
      </c>
    </row>
    <row r="187" s="2" customFormat="1" ht="16.5" customHeight="1">
      <c r="A187" s="40"/>
      <c r="B187" s="41"/>
      <c r="C187" s="214" t="s">
        <v>704</v>
      </c>
      <c r="D187" s="214" t="s">
        <v>180</v>
      </c>
      <c r="E187" s="215" t="s">
        <v>3509</v>
      </c>
      <c r="F187" s="216" t="s">
        <v>3510</v>
      </c>
      <c r="G187" s="217" t="s">
        <v>1882</v>
      </c>
      <c r="H187" s="218">
        <v>120</v>
      </c>
      <c r="I187" s="219"/>
      <c r="J187" s="220">
        <f>ROUND(I187*H187,2)</f>
        <v>0</v>
      </c>
      <c r="K187" s="216" t="s">
        <v>19</v>
      </c>
      <c r="L187" s="46"/>
      <c r="M187" s="221" t="s">
        <v>19</v>
      </c>
      <c r="N187" s="222" t="s">
        <v>42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185</v>
      </c>
      <c r="AT187" s="225" t="s">
        <v>180</v>
      </c>
      <c r="AU187" s="225" t="s">
        <v>79</v>
      </c>
      <c r="AY187" s="19" t="s">
        <v>178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185</v>
      </c>
      <c r="BM187" s="225" t="s">
        <v>1231</v>
      </c>
    </row>
    <row r="188" s="2" customFormat="1" ht="16.5" customHeight="1">
      <c r="A188" s="40"/>
      <c r="B188" s="41"/>
      <c r="C188" s="214" t="s">
        <v>712</v>
      </c>
      <c r="D188" s="214" t="s">
        <v>180</v>
      </c>
      <c r="E188" s="215" t="s">
        <v>3591</v>
      </c>
      <c r="F188" s="216" t="s">
        <v>3512</v>
      </c>
      <c r="G188" s="217" t="s">
        <v>1882</v>
      </c>
      <c r="H188" s="218">
        <v>8</v>
      </c>
      <c r="I188" s="219"/>
      <c r="J188" s="220">
        <f>ROUND(I188*H188,2)</f>
        <v>0</v>
      </c>
      <c r="K188" s="216" t="s">
        <v>19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185</v>
      </c>
      <c r="AT188" s="225" t="s">
        <v>180</v>
      </c>
      <c r="AU188" s="225" t="s">
        <v>79</v>
      </c>
      <c r="AY188" s="19" t="s">
        <v>178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185</v>
      </c>
      <c r="BM188" s="225" t="s">
        <v>1241</v>
      </c>
    </row>
    <row r="189" s="2" customFormat="1" ht="16.5" customHeight="1">
      <c r="A189" s="40"/>
      <c r="B189" s="41"/>
      <c r="C189" s="214" t="s">
        <v>722</v>
      </c>
      <c r="D189" s="214" t="s">
        <v>180</v>
      </c>
      <c r="E189" s="215" t="s">
        <v>3513</v>
      </c>
      <c r="F189" s="216" t="s">
        <v>3514</v>
      </c>
      <c r="G189" s="217" t="s">
        <v>1882</v>
      </c>
      <c r="H189" s="218">
        <v>11</v>
      </c>
      <c r="I189" s="219"/>
      <c r="J189" s="220">
        <f>ROUND(I189*H189,2)</f>
        <v>0</v>
      </c>
      <c r="K189" s="216" t="s">
        <v>19</v>
      </c>
      <c r="L189" s="46"/>
      <c r="M189" s="221" t="s">
        <v>19</v>
      </c>
      <c r="N189" s="222" t="s">
        <v>42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185</v>
      </c>
      <c r="AT189" s="225" t="s">
        <v>180</v>
      </c>
      <c r="AU189" s="225" t="s">
        <v>79</v>
      </c>
      <c r="AY189" s="19" t="s">
        <v>178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185</v>
      </c>
      <c r="BM189" s="225" t="s">
        <v>1251</v>
      </c>
    </row>
    <row r="190" s="2" customFormat="1" ht="16.5" customHeight="1">
      <c r="A190" s="40"/>
      <c r="B190" s="41"/>
      <c r="C190" s="214" t="s">
        <v>727</v>
      </c>
      <c r="D190" s="214" t="s">
        <v>180</v>
      </c>
      <c r="E190" s="215" t="s">
        <v>3515</v>
      </c>
      <c r="F190" s="216" t="s">
        <v>3516</v>
      </c>
      <c r="G190" s="217" t="s">
        <v>1882</v>
      </c>
      <c r="H190" s="218">
        <v>2</v>
      </c>
      <c r="I190" s="219"/>
      <c r="J190" s="220">
        <f>ROUND(I190*H190,2)</f>
        <v>0</v>
      </c>
      <c r="K190" s="216" t="s">
        <v>19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185</v>
      </c>
      <c r="AT190" s="225" t="s">
        <v>180</v>
      </c>
      <c r="AU190" s="225" t="s">
        <v>79</v>
      </c>
      <c r="AY190" s="19" t="s">
        <v>178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185</v>
      </c>
      <c r="BM190" s="225" t="s">
        <v>1257</v>
      </c>
    </row>
    <row r="191" s="2" customFormat="1" ht="16.5" customHeight="1">
      <c r="A191" s="40"/>
      <c r="B191" s="41"/>
      <c r="C191" s="214" t="s">
        <v>737</v>
      </c>
      <c r="D191" s="214" t="s">
        <v>180</v>
      </c>
      <c r="E191" s="215" t="s">
        <v>3517</v>
      </c>
      <c r="F191" s="216" t="s">
        <v>3518</v>
      </c>
      <c r="G191" s="217" t="s">
        <v>1882</v>
      </c>
      <c r="H191" s="218">
        <v>10</v>
      </c>
      <c r="I191" s="219"/>
      <c r="J191" s="220">
        <f>ROUND(I191*H191,2)</f>
        <v>0</v>
      </c>
      <c r="K191" s="216" t="s">
        <v>19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185</v>
      </c>
      <c r="AT191" s="225" t="s">
        <v>180</v>
      </c>
      <c r="AU191" s="225" t="s">
        <v>79</v>
      </c>
      <c r="AY191" s="19" t="s">
        <v>178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185</v>
      </c>
      <c r="BM191" s="225" t="s">
        <v>1265</v>
      </c>
    </row>
    <row r="192" s="2" customFormat="1" ht="16.5" customHeight="1">
      <c r="A192" s="40"/>
      <c r="B192" s="41"/>
      <c r="C192" s="214" t="s">
        <v>744</v>
      </c>
      <c r="D192" s="214" t="s">
        <v>180</v>
      </c>
      <c r="E192" s="215" t="s">
        <v>3519</v>
      </c>
      <c r="F192" s="216" t="s">
        <v>3520</v>
      </c>
      <c r="G192" s="217" t="s">
        <v>1882</v>
      </c>
      <c r="H192" s="218">
        <v>1</v>
      </c>
      <c r="I192" s="219"/>
      <c r="J192" s="220">
        <f>ROUND(I192*H192,2)</f>
        <v>0</v>
      </c>
      <c r="K192" s="216" t="s">
        <v>19</v>
      </c>
      <c r="L192" s="46"/>
      <c r="M192" s="221" t="s">
        <v>19</v>
      </c>
      <c r="N192" s="222" t="s">
        <v>42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185</v>
      </c>
      <c r="AT192" s="225" t="s">
        <v>180</v>
      </c>
      <c r="AU192" s="225" t="s">
        <v>79</v>
      </c>
      <c r="AY192" s="19" t="s">
        <v>178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185</v>
      </c>
      <c r="BM192" s="225" t="s">
        <v>1269</v>
      </c>
    </row>
    <row r="193" s="2" customFormat="1" ht="16.5" customHeight="1">
      <c r="A193" s="40"/>
      <c r="B193" s="41"/>
      <c r="C193" s="214" t="s">
        <v>749</v>
      </c>
      <c r="D193" s="214" t="s">
        <v>180</v>
      </c>
      <c r="E193" s="215" t="s">
        <v>3521</v>
      </c>
      <c r="F193" s="216" t="s">
        <v>3522</v>
      </c>
      <c r="G193" s="217" t="s">
        <v>1882</v>
      </c>
      <c r="H193" s="218">
        <v>700</v>
      </c>
      <c r="I193" s="219"/>
      <c r="J193" s="220">
        <f>ROUND(I193*H193,2)</f>
        <v>0</v>
      </c>
      <c r="K193" s="216" t="s">
        <v>19</v>
      </c>
      <c r="L193" s="46"/>
      <c r="M193" s="221" t="s">
        <v>19</v>
      </c>
      <c r="N193" s="222" t="s">
        <v>42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185</v>
      </c>
      <c r="AT193" s="225" t="s">
        <v>180</v>
      </c>
      <c r="AU193" s="225" t="s">
        <v>79</v>
      </c>
      <c r="AY193" s="19" t="s">
        <v>178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185</v>
      </c>
      <c r="BM193" s="225" t="s">
        <v>1282</v>
      </c>
    </row>
    <row r="194" s="2" customFormat="1" ht="16.5" customHeight="1">
      <c r="A194" s="40"/>
      <c r="B194" s="41"/>
      <c r="C194" s="214" t="s">
        <v>761</v>
      </c>
      <c r="D194" s="214" t="s">
        <v>180</v>
      </c>
      <c r="E194" s="215" t="s">
        <v>3473</v>
      </c>
      <c r="F194" s="216" t="s">
        <v>3474</v>
      </c>
      <c r="G194" s="217" t="s">
        <v>1882</v>
      </c>
      <c r="H194" s="218">
        <v>2</v>
      </c>
      <c r="I194" s="219"/>
      <c r="J194" s="220">
        <f>ROUND(I194*H194,2)</f>
        <v>0</v>
      </c>
      <c r="K194" s="216" t="s">
        <v>19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185</v>
      </c>
      <c r="AT194" s="225" t="s">
        <v>180</v>
      </c>
      <c r="AU194" s="225" t="s">
        <v>79</v>
      </c>
      <c r="AY194" s="19" t="s">
        <v>178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185</v>
      </c>
      <c r="BM194" s="225" t="s">
        <v>1298</v>
      </c>
    </row>
    <row r="195" s="2" customFormat="1" ht="16.5" customHeight="1">
      <c r="A195" s="40"/>
      <c r="B195" s="41"/>
      <c r="C195" s="214" t="s">
        <v>768</v>
      </c>
      <c r="D195" s="214" t="s">
        <v>180</v>
      </c>
      <c r="E195" s="215" t="s">
        <v>3592</v>
      </c>
      <c r="F195" s="216" t="s">
        <v>3593</v>
      </c>
      <c r="G195" s="217" t="s">
        <v>3594</v>
      </c>
      <c r="H195" s="218">
        <v>1</v>
      </c>
      <c r="I195" s="219"/>
      <c r="J195" s="220">
        <f>ROUND(I195*H195,2)</f>
        <v>0</v>
      </c>
      <c r="K195" s="216" t="s">
        <v>19</v>
      </c>
      <c r="L195" s="46"/>
      <c r="M195" s="221" t="s">
        <v>19</v>
      </c>
      <c r="N195" s="222" t="s">
        <v>42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185</v>
      </c>
      <c r="AT195" s="225" t="s">
        <v>180</v>
      </c>
      <c r="AU195" s="225" t="s">
        <v>79</v>
      </c>
      <c r="AY195" s="19" t="s">
        <v>178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79</v>
      </c>
      <c r="BK195" s="226">
        <f>ROUND(I195*H195,2)</f>
        <v>0</v>
      </c>
      <c r="BL195" s="19" t="s">
        <v>185</v>
      </c>
      <c r="BM195" s="225" t="s">
        <v>1310</v>
      </c>
    </row>
    <row r="196" s="12" customFormat="1" ht="25.92" customHeight="1">
      <c r="A196" s="12"/>
      <c r="B196" s="198"/>
      <c r="C196" s="199"/>
      <c r="D196" s="200" t="s">
        <v>70</v>
      </c>
      <c r="E196" s="201" t="s">
        <v>3595</v>
      </c>
      <c r="F196" s="201" t="s">
        <v>3596</v>
      </c>
      <c r="G196" s="199"/>
      <c r="H196" s="199"/>
      <c r="I196" s="202"/>
      <c r="J196" s="203">
        <f>BK196</f>
        <v>0</v>
      </c>
      <c r="K196" s="199"/>
      <c r="L196" s="204"/>
      <c r="M196" s="205"/>
      <c r="N196" s="206"/>
      <c r="O196" s="206"/>
      <c r="P196" s="207">
        <f>SUM(P197:P233)</f>
        <v>0</v>
      </c>
      <c r="Q196" s="206"/>
      <c r="R196" s="207">
        <f>SUM(R197:R233)</f>
        <v>0</v>
      </c>
      <c r="S196" s="206"/>
      <c r="T196" s="208">
        <f>SUM(T197:T233)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79</v>
      </c>
      <c r="AT196" s="210" t="s">
        <v>70</v>
      </c>
      <c r="AU196" s="210" t="s">
        <v>71</v>
      </c>
      <c r="AY196" s="209" t="s">
        <v>178</v>
      </c>
      <c r="BK196" s="211">
        <f>SUM(BK197:BK233)</f>
        <v>0</v>
      </c>
    </row>
    <row r="197" s="2" customFormat="1" ht="16.5" customHeight="1">
      <c r="A197" s="40"/>
      <c r="B197" s="41"/>
      <c r="C197" s="214" t="s">
        <v>774</v>
      </c>
      <c r="D197" s="214" t="s">
        <v>180</v>
      </c>
      <c r="E197" s="215" t="s">
        <v>3597</v>
      </c>
      <c r="F197" s="216" t="s">
        <v>3598</v>
      </c>
      <c r="G197" s="217" t="s">
        <v>1882</v>
      </c>
      <c r="H197" s="218">
        <v>19</v>
      </c>
      <c r="I197" s="219"/>
      <c r="J197" s="220">
        <f>ROUND(I197*H197,2)</f>
        <v>0</v>
      </c>
      <c r="K197" s="216" t="s">
        <v>19</v>
      </c>
      <c r="L197" s="46"/>
      <c r="M197" s="221" t="s">
        <v>19</v>
      </c>
      <c r="N197" s="222" t="s">
        <v>42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185</v>
      </c>
      <c r="AT197" s="225" t="s">
        <v>180</v>
      </c>
      <c r="AU197" s="225" t="s">
        <v>79</v>
      </c>
      <c r="AY197" s="19" t="s">
        <v>178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185</v>
      </c>
      <c r="BM197" s="225" t="s">
        <v>1321</v>
      </c>
    </row>
    <row r="198" s="2" customFormat="1" ht="16.5" customHeight="1">
      <c r="A198" s="40"/>
      <c r="B198" s="41"/>
      <c r="C198" s="214" t="s">
        <v>781</v>
      </c>
      <c r="D198" s="214" t="s">
        <v>180</v>
      </c>
      <c r="E198" s="215" t="s">
        <v>3599</v>
      </c>
      <c r="F198" s="216" t="s">
        <v>3600</v>
      </c>
      <c r="G198" s="217" t="s">
        <v>1882</v>
      </c>
      <c r="H198" s="218">
        <v>7</v>
      </c>
      <c r="I198" s="219"/>
      <c r="J198" s="220">
        <f>ROUND(I198*H198,2)</f>
        <v>0</v>
      </c>
      <c r="K198" s="216" t="s">
        <v>19</v>
      </c>
      <c r="L198" s="46"/>
      <c r="M198" s="221" t="s">
        <v>19</v>
      </c>
      <c r="N198" s="222" t="s">
        <v>42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185</v>
      </c>
      <c r="AT198" s="225" t="s">
        <v>180</v>
      </c>
      <c r="AU198" s="225" t="s">
        <v>79</v>
      </c>
      <c r="AY198" s="19" t="s">
        <v>178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185</v>
      </c>
      <c r="BM198" s="225" t="s">
        <v>1330</v>
      </c>
    </row>
    <row r="199" s="2" customFormat="1" ht="16.5" customHeight="1">
      <c r="A199" s="40"/>
      <c r="B199" s="41"/>
      <c r="C199" s="214" t="s">
        <v>787</v>
      </c>
      <c r="D199" s="214" t="s">
        <v>180</v>
      </c>
      <c r="E199" s="215" t="s">
        <v>3601</v>
      </c>
      <c r="F199" s="216" t="s">
        <v>3602</v>
      </c>
      <c r="G199" s="217" t="s">
        <v>1882</v>
      </c>
      <c r="H199" s="218">
        <v>2</v>
      </c>
      <c r="I199" s="219"/>
      <c r="J199" s="220">
        <f>ROUND(I199*H199,2)</f>
        <v>0</v>
      </c>
      <c r="K199" s="216" t="s">
        <v>19</v>
      </c>
      <c r="L199" s="46"/>
      <c r="M199" s="221" t="s">
        <v>19</v>
      </c>
      <c r="N199" s="222" t="s">
        <v>42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185</v>
      </c>
      <c r="AT199" s="225" t="s">
        <v>180</v>
      </c>
      <c r="AU199" s="225" t="s">
        <v>79</v>
      </c>
      <c r="AY199" s="19" t="s">
        <v>178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185</v>
      </c>
      <c r="BM199" s="225" t="s">
        <v>1347</v>
      </c>
    </row>
    <row r="200" s="2" customFormat="1" ht="16.5" customHeight="1">
      <c r="A200" s="40"/>
      <c r="B200" s="41"/>
      <c r="C200" s="214" t="s">
        <v>792</v>
      </c>
      <c r="D200" s="214" t="s">
        <v>180</v>
      </c>
      <c r="E200" s="215" t="s">
        <v>3603</v>
      </c>
      <c r="F200" s="216" t="s">
        <v>3604</v>
      </c>
      <c r="G200" s="217" t="s">
        <v>1882</v>
      </c>
      <c r="H200" s="218">
        <v>2</v>
      </c>
      <c r="I200" s="219"/>
      <c r="J200" s="220">
        <f>ROUND(I200*H200,2)</f>
        <v>0</v>
      </c>
      <c r="K200" s="216" t="s">
        <v>19</v>
      </c>
      <c r="L200" s="46"/>
      <c r="M200" s="221" t="s">
        <v>19</v>
      </c>
      <c r="N200" s="222" t="s">
        <v>42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185</v>
      </c>
      <c r="AT200" s="225" t="s">
        <v>180</v>
      </c>
      <c r="AU200" s="225" t="s">
        <v>79</v>
      </c>
      <c r="AY200" s="19" t="s">
        <v>178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79</v>
      </c>
      <c r="BK200" s="226">
        <f>ROUND(I200*H200,2)</f>
        <v>0</v>
      </c>
      <c r="BL200" s="19" t="s">
        <v>185</v>
      </c>
      <c r="BM200" s="225" t="s">
        <v>1356</v>
      </c>
    </row>
    <row r="201" s="2" customFormat="1" ht="16.5" customHeight="1">
      <c r="A201" s="40"/>
      <c r="B201" s="41"/>
      <c r="C201" s="214" t="s">
        <v>798</v>
      </c>
      <c r="D201" s="214" t="s">
        <v>180</v>
      </c>
      <c r="E201" s="215" t="s">
        <v>3605</v>
      </c>
      <c r="F201" s="216" t="s">
        <v>3606</v>
      </c>
      <c r="G201" s="217" t="s">
        <v>1882</v>
      </c>
      <c r="H201" s="218">
        <v>1</v>
      </c>
      <c r="I201" s="219"/>
      <c r="J201" s="220">
        <f>ROUND(I201*H201,2)</f>
        <v>0</v>
      </c>
      <c r="K201" s="216" t="s">
        <v>19</v>
      </c>
      <c r="L201" s="46"/>
      <c r="M201" s="221" t="s">
        <v>19</v>
      </c>
      <c r="N201" s="222" t="s">
        <v>42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185</v>
      </c>
      <c r="AT201" s="225" t="s">
        <v>180</v>
      </c>
      <c r="AU201" s="225" t="s">
        <v>79</v>
      </c>
      <c r="AY201" s="19" t="s">
        <v>178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185</v>
      </c>
      <c r="BM201" s="225" t="s">
        <v>1365</v>
      </c>
    </row>
    <row r="202" s="2" customFormat="1" ht="16.5" customHeight="1">
      <c r="A202" s="40"/>
      <c r="B202" s="41"/>
      <c r="C202" s="214" t="s">
        <v>803</v>
      </c>
      <c r="D202" s="214" t="s">
        <v>180</v>
      </c>
      <c r="E202" s="215" t="s">
        <v>3607</v>
      </c>
      <c r="F202" s="216" t="s">
        <v>3608</v>
      </c>
      <c r="G202" s="217" t="s">
        <v>1882</v>
      </c>
      <c r="H202" s="218">
        <v>2</v>
      </c>
      <c r="I202" s="219"/>
      <c r="J202" s="220">
        <f>ROUND(I202*H202,2)</f>
        <v>0</v>
      </c>
      <c r="K202" s="216" t="s">
        <v>19</v>
      </c>
      <c r="L202" s="46"/>
      <c r="M202" s="221" t="s">
        <v>19</v>
      </c>
      <c r="N202" s="222" t="s">
        <v>42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185</v>
      </c>
      <c r="AT202" s="225" t="s">
        <v>180</v>
      </c>
      <c r="AU202" s="225" t="s">
        <v>79</v>
      </c>
      <c r="AY202" s="19" t="s">
        <v>178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185</v>
      </c>
      <c r="BM202" s="225" t="s">
        <v>1377</v>
      </c>
    </row>
    <row r="203" s="2" customFormat="1" ht="16.5" customHeight="1">
      <c r="A203" s="40"/>
      <c r="B203" s="41"/>
      <c r="C203" s="214" t="s">
        <v>810</v>
      </c>
      <c r="D203" s="214" t="s">
        <v>180</v>
      </c>
      <c r="E203" s="215" t="s">
        <v>3609</v>
      </c>
      <c r="F203" s="216" t="s">
        <v>3610</v>
      </c>
      <c r="G203" s="217" t="s">
        <v>1882</v>
      </c>
      <c r="H203" s="218">
        <v>4</v>
      </c>
      <c r="I203" s="219"/>
      <c r="J203" s="220">
        <f>ROUND(I203*H203,2)</f>
        <v>0</v>
      </c>
      <c r="K203" s="216" t="s">
        <v>19</v>
      </c>
      <c r="L203" s="46"/>
      <c r="M203" s="221" t="s">
        <v>19</v>
      </c>
      <c r="N203" s="222" t="s">
        <v>42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185</v>
      </c>
      <c r="AT203" s="225" t="s">
        <v>180</v>
      </c>
      <c r="AU203" s="225" t="s">
        <v>79</v>
      </c>
      <c r="AY203" s="19" t="s">
        <v>178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185</v>
      </c>
      <c r="BM203" s="225" t="s">
        <v>1388</v>
      </c>
    </row>
    <row r="204" s="2" customFormat="1" ht="16.5" customHeight="1">
      <c r="A204" s="40"/>
      <c r="B204" s="41"/>
      <c r="C204" s="214" t="s">
        <v>816</v>
      </c>
      <c r="D204" s="214" t="s">
        <v>180</v>
      </c>
      <c r="E204" s="215" t="s">
        <v>3611</v>
      </c>
      <c r="F204" s="216" t="s">
        <v>3612</v>
      </c>
      <c r="G204" s="217" t="s">
        <v>1882</v>
      </c>
      <c r="H204" s="218">
        <v>3</v>
      </c>
      <c r="I204" s="219"/>
      <c r="J204" s="220">
        <f>ROUND(I204*H204,2)</f>
        <v>0</v>
      </c>
      <c r="K204" s="216" t="s">
        <v>19</v>
      </c>
      <c r="L204" s="46"/>
      <c r="M204" s="221" t="s">
        <v>19</v>
      </c>
      <c r="N204" s="222" t="s">
        <v>42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185</v>
      </c>
      <c r="AT204" s="225" t="s">
        <v>180</v>
      </c>
      <c r="AU204" s="225" t="s">
        <v>79</v>
      </c>
      <c r="AY204" s="19" t="s">
        <v>178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185</v>
      </c>
      <c r="BM204" s="225" t="s">
        <v>1397</v>
      </c>
    </row>
    <row r="205" s="2" customFormat="1" ht="21.75" customHeight="1">
      <c r="A205" s="40"/>
      <c r="B205" s="41"/>
      <c r="C205" s="214" t="s">
        <v>821</v>
      </c>
      <c r="D205" s="214" t="s">
        <v>180</v>
      </c>
      <c r="E205" s="215" t="s">
        <v>3613</v>
      </c>
      <c r="F205" s="216" t="s">
        <v>3614</v>
      </c>
      <c r="G205" s="217" t="s">
        <v>1882</v>
      </c>
      <c r="H205" s="218">
        <v>1</v>
      </c>
      <c r="I205" s="219"/>
      <c r="J205" s="220">
        <f>ROUND(I205*H205,2)</f>
        <v>0</v>
      </c>
      <c r="K205" s="216" t="s">
        <v>19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185</v>
      </c>
      <c r="AT205" s="225" t="s">
        <v>180</v>
      </c>
      <c r="AU205" s="225" t="s">
        <v>79</v>
      </c>
      <c r="AY205" s="19" t="s">
        <v>178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185</v>
      </c>
      <c r="BM205" s="225" t="s">
        <v>1407</v>
      </c>
    </row>
    <row r="206" s="2" customFormat="1" ht="16.5" customHeight="1">
      <c r="A206" s="40"/>
      <c r="B206" s="41"/>
      <c r="C206" s="214" t="s">
        <v>826</v>
      </c>
      <c r="D206" s="214" t="s">
        <v>180</v>
      </c>
      <c r="E206" s="215" t="s">
        <v>3615</v>
      </c>
      <c r="F206" s="216" t="s">
        <v>3616</v>
      </c>
      <c r="G206" s="217" t="s">
        <v>1882</v>
      </c>
      <c r="H206" s="218">
        <v>1</v>
      </c>
      <c r="I206" s="219"/>
      <c r="J206" s="220">
        <f>ROUND(I206*H206,2)</f>
        <v>0</v>
      </c>
      <c r="K206" s="216" t="s">
        <v>19</v>
      </c>
      <c r="L206" s="46"/>
      <c r="M206" s="221" t="s">
        <v>19</v>
      </c>
      <c r="N206" s="222" t="s">
        <v>42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185</v>
      </c>
      <c r="AT206" s="225" t="s">
        <v>180</v>
      </c>
      <c r="AU206" s="225" t="s">
        <v>79</v>
      </c>
      <c r="AY206" s="19" t="s">
        <v>178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185</v>
      </c>
      <c r="BM206" s="225" t="s">
        <v>1418</v>
      </c>
    </row>
    <row r="207" s="2" customFormat="1" ht="16.5" customHeight="1">
      <c r="A207" s="40"/>
      <c r="B207" s="41"/>
      <c r="C207" s="214" t="s">
        <v>831</v>
      </c>
      <c r="D207" s="214" t="s">
        <v>180</v>
      </c>
      <c r="E207" s="215" t="s">
        <v>3617</v>
      </c>
      <c r="F207" s="216" t="s">
        <v>3618</v>
      </c>
      <c r="G207" s="217" t="s">
        <v>1882</v>
      </c>
      <c r="H207" s="218">
        <v>6</v>
      </c>
      <c r="I207" s="219"/>
      <c r="J207" s="220">
        <f>ROUND(I207*H207,2)</f>
        <v>0</v>
      </c>
      <c r="K207" s="216" t="s">
        <v>19</v>
      </c>
      <c r="L207" s="46"/>
      <c r="M207" s="221" t="s">
        <v>19</v>
      </c>
      <c r="N207" s="222" t="s">
        <v>42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185</v>
      </c>
      <c r="AT207" s="225" t="s">
        <v>180</v>
      </c>
      <c r="AU207" s="225" t="s">
        <v>79</v>
      </c>
      <c r="AY207" s="19" t="s">
        <v>178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79</v>
      </c>
      <c r="BK207" s="226">
        <f>ROUND(I207*H207,2)</f>
        <v>0</v>
      </c>
      <c r="BL207" s="19" t="s">
        <v>185</v>
      </c>
      <c r="BM207" s="225" t="s">
        <v>1427</v>
      </c>
    </row>
    <row r="208" s="2" customFormat="1" ht="16.5" customHeight="1">
      <c r="A208" s="40"/>
      <c r="B208" s="41"/>
      <c r="C208" s="214" t="s">
        <v>836</v>
      </c>
      <c r="D208" s="214" t="s">
        <v>180</v>
      </c>
      <c r="E208" s="215" t="s">
        <v>3619</v>
      </c>
      <c r="F208" s="216" t="s">
        <v>3620</v>
      </c>
      <c r="G208" s="217" t="s">
        <v>1882</v>
      </c>
      <c r="H208" s="218">
        <v>4</v>
      </c>
      <c r="I208" s="219"/>
      <c r="J208" s="220">
        <f>ROUND(I208*H208,2)</f>
        <v>0</v>
      </c>
      <c r="K208" s="216" t="s">
        <v>19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185</v>
      </c>
      <c r="AT208" s="225" t="s">
        <v>180</v>
      </c>
      <c r="AU208" s="225" t="s">
        <v>79</v>
      </c>
      <c r="AY208" s="19" t="s">
        <v>178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185</v>
      </c>
      <c r="BM208" s="225" t="s">
        <v>1437</v>
      </c>
    </row>
    <row r="209" s="2" customFormat="1" ht="16.5" customHeight="1">
      <c r="A209" s="40"/>
      <c r="B209" s="41"/>
      <c r="C209" s="214" t="s">
        <v>841</v>
      </c>
      <c r="D209" s="214" t="s">
        <v>180</v>
      </c>
      <c r="E209" s="215" t="s">
        <v>3621</v>
      </c>
      <c r="F209" s="216" t="s">
        <v>3622</v>
      </c>
      <c r="G209" s="217" t="s">
        <v>1882</v>
      </c>
      <c r="H209" s="218">
        <v>8</v>
      </c>
      <c r="I209" s="219"/>
      <c r="J209" s="220">
        <f>ROUND(I209*H209,2)</f>
        <v>0</v>
      </c>
      <c r="K209" s="216" t="s">
        <v>19</v>
      </c>
      <c r="L209" s="46"/>
      <c r="M209" s="221" t="s">
        <v>19</v>
      </c>
      <c r="N209" s="222" t="s">
        <v>42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185</v>
      </c>
      <c r="AT209" s="225" t="s">
        <v>180</v>
      </c>
      <c r="AU209" s="225" t="s">
        <v>79</v>
      </c>
      <c r="AY209" s="19" t="s">
        <v>178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185</v>
      </c>
      <c r="BM209" s="225" t="s">
        <v>1446</v>
      </c>
    </row>
    <row r="210" s="2" customFormat="1" ht="16.5" customHeight="1">
      <c r="A210" s="40"/>
      <c r="B210" s="41"/>
      <c r="C210" s="214" t="s">
        <v>846</v>
      </c>
      <c r="D210" s="214" t="s">
        <v>180</v>
      </c>
      <c r="E210" s="215" t="s">
        <v>3623</v>
      </c>
      <c r="F210" s="216" t="s">
        <v>3624</v>
      </c>
      <c r="G210" s="217" t="s">
        <v>1882</v>
      </c>
      <c r="H210" s="218">
        <v>8</v>
      </c>
      <c r="I210" s="219"/>
      <c r="J210" s="220">
        <f>ROUND(I210*H210,2)</f>
        <v>0</v>
      </c>
      <c r="K210" s="216" t="s">
        <v>19</v>
      </c>
      <c r="L210" s="46"/>
      <c r="M210" s="221" t="s">
        <v>19</v>
      </c>
      <c r="N210" s="222" t="s">
        <v>42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185</v>
      </c>
      <c r="AT210" s="225" t="s">
        <v>180</v>
      </c>
      <c r="AU210" s="225" t="s">
        <v>79</v>
      </c>
      <c r="AY210" s="19" t="s">
        <v>178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185</v>
      </c>
      <c r="BM210" s="225" t="s">
        <v>1456</v>
      </c>
    </row>
    <row r="211" s="2" customFormat="1" ht="21.75" customHeight="1">
      <c r="A211" s="40"/>
      <c r="B211" s="41"/>
      <c r="C211" s="214" t="s">
        <v>852</v>
      </c>
      <c r="D211" s="214" t="s">
        <v>180</v>
      </c>
      <c r="E211" s="215" t="s">
        <v>3625</v>
      </c>
      <c r="F211" s="216" t="s">
        <v>3626</v>
      </c>
      <c r="G211" s="217" t="s">
        <v>1882</v>
      </c>
      <c r="H211" s="218">
        <v>1</v>
      </c>
      <c r="I211" s="219"/>
      <c r="J211" s="220">
        <f>ROUND(I211*H211,2)</f>
        <v>0</v>
      </c>
      <c r="K211" s="216" t="s">
        <v>19</v>
      </c>
      <c r="L211" s="46"/>
      <c r="M211" s="221" t="s">
        <v>19</v>
      </c>
      <c r="N211" s="222" t="s">
        <v>42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185</v>
      </c>
      <c r="AT211" s="225" t="s">
        <v>180</v>
      </c>
      <c r="AU211" s="225" t="s">
        <v>79</v>
      </c>
      <c r="AY211" s="19" t="s">
        <v>178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185</v>
      </c>
      <c r="BM211" s="225" t="s">
        <v>1466</v>
      </c>
    </row>
    <row r="212" s="2" customFormat="1" ht="16.5" customHeight="1">
      <c r="A212" s="40"/>
      <c r="B212" s="41"/>
      <c r="C212" s="214" t="s">
        <v>860</v>
      </c>
      <c r="D212" s="214" t="s">
        <v>180</v>
      </c>
      <c r="E212" s="215" t="s">
        <v>3627</v>
      </c>
      <c r="F212" s="216" t="s">
        <v>3628</v>
      </c>
      <c r="G212" s="217" t="s">
        <v>1882</v>
      </c>
      <c r="H212" s="218">
        <v>1</v>
      </c>
      <c r="I212" s="219"/>
      <c r="J212" s="220">
        <f>ROUND(I212*H212,2)</f>
        <v>0</v>
      </c>
      <c r="K212" s="216" t="s">
        <v>19</v>
      </c>
      <c r="L212" s="46"/>
      <c r="M212" s="221" t="s">
        <v>19</v>
      </c>
      <c r="N212" s="222" t="s">
        <v>42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185</v>
      </c>
      <c r="AT212" s="225" t="s">
        <v>180</v>
      </c>
      <c r="AU212" s="225" t="s">
        <v>79</v>
      </c>
      <c r="AY212" s="19" t="s">
        <v>178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185</v>
      </c>
      <c r="BM212" s="225" t="s">
        <v>1479</v>
      </c>
    </row>
    <row r="213" s="2" customFormat="1" ht="16.5" customHeight="1">
      <c r="A213" s="40"/>
      <c r="B213" s="41"/>
      <c r="C213" s="214" t="s">
        <v>868</v>
      </c>
      <c r="D213" s="214" t="s">
        <v>180</v>
      </c>
      <c r="E213" s="215" t="s">
        <v>3629</v>
      </c>
      <c r="F213" s="216" t="s">
        <v>3630</v>
      </c>
      <c r="G213" s="217" t="s">
        <v>1882</v>
      </c>
      <c r="H213" s="218">
        <v>1</v>
      </c>
      <c r="I213" s="219"/>
      <c r="J213" s="220">
        <f>ROUND(I213*H213,2)</f>
        <v>0</v>
      </c>
      <c r="K213" s="216" t="s">
        <v>19</v>
      </c>
      <c r="L213" s="46"/>
      <c r="M213" s="221" t="s">
        <v>19</v>
      </c>
      <c r="N213" s="222" t="s">
        <v>42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185</v>
      </c>
      <c r="AT213" s="225" t="s">
        <v>180</v>
      </c>
      <c r="AU213" s="225" t="s">
        <v>79</v>
      </c>
      <c r="AY213" s="19" t="s">
        <v>178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79</v>
      </c>
      <c r="BK213" s="226">
        <f>ROUND(I213*H213,2)</f>
        <v>0</v>
      </c>
      <c r="BL213" s="19" t="s">
        <v>185</v>
      </c>
      <c r="BM213" s="225" t="s">
        <v>1490</v>
      </c>
    </row>
    <row r="214" s="2" customFormat="1" ht="16.5" customHeight="1">
      <c r="A214" s="40"/>
      <c r="B214" s="41"/>
      <c r="C214" s="214" t="s">
        <v>873</v>
      </c>
      <c r="D214" s="214" t="s">
        <v>180</v>
      </c>
      <c r="E214" s="215" t="s">
        <v>3631</v>
      </c>
      <c r="F214" s="216" t="s">
        <v>3632</v>
      </c>
      <c r="G214" s="217" t="s">
        <v>1882</v>
      </c>
      <c r="H214" s="218">
        <v>8</v>
      </c>
      <c r="I214" s="219"/>
      <c r="J214" s="220">
        <f>ROUND(I214*H214,2)</f>
        <v>0</v>
      </c>
      <c r="K214" s="216" t="s">
        <v>19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185</v>
      </c>
      <c r="AT214" s="225" t="s">
        <v>180</v>
      </c>
      <c r="AU214" s="225" t="s">
        <v>79</v>
      </c>
      <c r="AY214" s="19" t="s">
        <v>178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185</v>
      </c>
      <c r="BM214" s="225" t="s">
        <v>1504</v>
      </c>
    </row>
    <row r="215" s="2" customFormat="1" ht="16.5" customHeight="1">
      <c r="A215" s="40"/>
      <c r="B215" s="41"/>
      <c r="C215" s="214" t="s">
        <v>880</v>
      </c>
      <c r="D215" s="214" t="s">
        <v>180</v>
      </c>
      <c r="E215" s="215" t="s">
        <v>3633</v>
      </c>
      <c r="F215" s="216" t="s">
        <v>3634</v>
      </c>
      <c r="G215" s="217" t="s">
        <v>1882</v>
      </c>
      <c r="H215" s="218">
        <v>5</v>
      </c>
      <c r="I215" s="219"/>
      <c r="J215" s="220">
        <f>ROUND(I215*H215,2)</f>
        <v>0</v>
      </c>
      <c r="K215" s="216" t="s">
        <v>19</v>
      </c>
      <c r="L215" s="46"/>
      <c r="M215" s="221" t="s">
        <v>19</v>
      </c>
      <c r="N215" s="222" t="s">
        <v>42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185</v>
      </c>
      <c r="AT215" s="225" t="s">
        <v>180</v>
      </c>
      <c r="AU215" s="225" t="s">
        <v>79</v>
      </c>
      <c r="AY215" s="19" t="s">
        <v>178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185</v>
      </c>
      <c r="BM215" s="225" t="s">
        <v>1512</v>
      </c>
    </row>
    <row r="216" s="2" customFormat="1" ht="16.5" customHeight="1">
      <c r="A216" s="40"/>
      <c r="B216" s="41"/>
      <c r="C216" s="214" t="s">
        <v>885</v>
      </c>
      <c r="D216" s="214" t="s">
        <v>180</v>
      </c>
      <c r="E216" s="215" t="s">
        <v>3635</v>
      </c>
      <c r="F216" s="216" t="s">
        <v>3636</v>
      </c>
      <c r="G216" s="217" t="s">
        <v>1882</v>
      </c>
      <c r="H216" s="218">
        <v>2</v>
      </c>
      <c r="I216" s="219"/>
      <c r="J216" s="220">
        <f>ROUND(I216*H216,2)</f>
        <v>0</v>
      </c>
      <c r="K216" s="216" t="s">
        <v>19</v>
      </c>
      <c r="L216" s="46"/>
      <c r="M216" s="221" t="s">
        <v>19</v>
      </c>
      <c r="N216" s="222" t="s">
        <v>42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185</v>
      </c>
      <c r="AT216" s="225" t="s">
        <v>180</v>
      </c>
      <c r="AU216" s="225" t="s">
        <v>79</v>
      </c>
      <c r="AY216" s="19" t="s">
        <v>178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79</v>
      </c>
      <c r="BK216" s="226">
        <f>ROUND(I216*H216,2)</f>
        <v>0</v>
      </c>
      <c r="BL216" s="19" t="s">
        <v>185</v>
      </c>
      <c r="BM216" s="225" t="s">
        <v>1526</v>
      </c>
    </row>
    <row r="217" s="2" customFormat="1" ht="16.5" customHeight="1">
      <c r="A217" s="40"/>
      <c r="B217" s="41"/>
      <c r="C217" s="214" t="s">
        <v>890</v>
      </c>
      <c r="D217" s="214" t="s">
        <v>180</v>
      </c>
      <c r="E217" s="215" t="s">
        <v>3637</v>
      </c>
      <c r="F217" s="216" t="s">
        <v>3638</v>
      </c>
      <c r="G217" s="217" t="s">
        <v>1882</v>
      </c>
      <c r="H217" s="218">
        <v>2</v>
      </c>
      <c r="I217" s="219"/>
      <c r="J217" s="220">
        <f>ROUND(I217*H217,2)</f>
        <v>0</v>
      </c>
      <c r="K217" s="216" t="s">
        <v>19</v>
      </c>
      <c r="L217" s="46"/>
      <c r="M217" s="221" t="s">
        <v>19</v>
      </c>
      <c r="N217" s="222" t="s">
        <v>42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185</v>
      </c>
      <c r="AT217" s="225" t="s">
        <v>180</v>
      </c>
      <c r="AU217" s="225" t="s">
        <v>79</v>
      </c>
      <c r="AY217" s="19" t="s">
        <v>178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185</v>
      </c>
      <c r="BM217" s="225" t="s">
        <v>1534</v>
      </c>
    </row>
    <row r="218" s="2" customFormat="1" ht="16.5" customHeight="1">
      <c r="A218" s="40"/>
      <c r="B218" s="41"/>
      <c r="C218" s="214" t="s">
        <v>895</v>
      </c>
      <c r="D218" s="214" t="s">
        <v>180</v>
      </c>
      <c r="E218" s="215" t="s">
        <v>3639</v>
      </c>
      <c r="F218" s="216" t="s">
        <v>3640</v>
      </c>
      <c r="G218" s="217" t="s">
        <v>1882</v>
      </c>
      <c r="H218" s="218">
        <v>9</v>
      </c>
      <c r="I218" s="219"/>
      <c r="J218" s="220">
        <f>ROUND(I218*H218,2)</f>
        <v>0</v>
      </c>
      <c r="K218" s="216" t="s">
        <v>19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185</v>
      </c>
      <c r="AT218" s="225" t="s">
        <v>180</v>
      </c>
      <c r="AU218" s="225" t="s">
        <v>79</v>
      </c>
      <c r="AY218" s="19" t="s">
        <v>178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185</v>
      </c>
      <c r="BM218" s="225" t="s">
        <v>1543</v>
      </c>
    </row>
    <row r="219" s="2" customFormat="1" ht="16.5" customHeight="1">
      <c r="A219" s="40"/>
      <c r="B219" s="41"/>
      <c r="C219" s="214" t="s">
        <v>908</v>
      </c>
      <c r="D219" s="214" t="s">
        <v>180</v>
      </c>
      <c r="E219" s="215" t="s">
        <v>3641</v>
      </c>
      <c r="F219" s="216" t="s">
        <v>3642</v>
      </c>
      <c r="G219" s="217" t="s">
        <v>1882</v>
      </c>
      <c r="H219" s="218">
        <v>6</v>
      </c>
      <c r="I219" s="219"/>
      <c r="J219" s="220">
        <f>ROUND(I219*H219,2)</f>
        <v>0</v>
      </c>
      <c r="K219" s="216" t="s">
        <v>19</v>
      </c>
      <c r="L219" s="46"/>
      <c r="M219" s="221" t="s">
        <v>19</v>
      </c>
      <c r="N219" s="222" t="s">
        <v>42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185</v>
      </c>
      <c r="AT219" s="225" t="s">
        <v>180</v>
      </c>
      <c r="AU219" s="225" t="s">
        <v>79</v>
      </c>
      <c r="AY219" s="19" t="s">
        <v>178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185</v>
      </c>
      <c r="BM219" s="225" t="s">
        <v>1550</v>
      </c>
    </row>
    <row r="220" s="2" customFormat="1" ht="16.5" customHeight="1">
      <c r="A220" s="40"/>
      <c r="B220" s="41"/>
      <c r="C220" s="214" t="s">
        <v>915</v>
      </c>
      <c r="D220" s="214" t="s">
        <v>180</v>
      </c>
      <c r="E220" s="215" t="s">
        <v>3643</v>
      </c>
      <c r="F220" s="216" t="s">
        <v>3644</v>
      </c>
      <c r="G220" s="217" t="s">
        <v>275</v>
      </c>
      <c r="H220" s="218">
        <v>120</v>
      </c>
      <c r="I220" s="219"/>
      <c r="J220" s="220">
        <f>ROUND(I220*H220,2)</f>
        <v>0</v>
      </c>
      <c r="K220" s="216" t="s">
        <v>19</v>
      </c>
      <c r="L220" s="46"/>
      <c r="M220" s="221" t="s">
        <v>19</v>
      </c>
      <c r="N220" s="222" t="s">
        <v>42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185</v>
      </c>
      <c r="AT220" s="225" t="s">
        <v>180</v>
      </c>
      <c r="AU220" s="225" t="s">
        <v>79</v>
      </c>
      <c r="AY220" s="19" t="s">
        <v>178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185</v>
      </c>
      <c r="BM220" s="225" t="s">
        <v>1560</v>
      </c>
    </row>
    <row r="221" s="2" customFormat="1" ht="16.5" customHeight="1">
      <c r="A221" s="40"/>
      <c r="B221" s="41"/>
      <c r="C221" s="214" t="s">
        <v>921</v>
      </c>
      <c r="D221" s="214" t="s">
        <v>180</v>
      </c>
      <c r="E221" s="215" t="s">
        <v>3477</v>
      </c>
      <c r="F221" s="216" t="s">
        <v>3478</v>
      </c>
      <c r="G221" s="217" t="s">
        <v>275</v>
      </c>
      <c r="H221" s="218">
        <v>600</v>
      </c>
      <c r="I221" s="219"/>
      <c r="J221" s="220">
        <f>ROUND(I221*H221,2)</f>
        <v>0</v>
      </c>
      <c r="K221" s="216" t="s">
        <v>19</v>
      </c>
      <c r="L221" s="46"/>
      <c r="M221" s="221" t="s">
        <v>19</v>
      </c>
      <c r="N221" s="222" t="s">
        <v>42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185</v>
      </c>
      <c r="AT221" s="225" t="s">
        <v>180</v>
      </c>
      <c r="AU221" s="225" t="s">
        <v>79</v>
      </c>
      <c r="AY221" s="19" t="s">
        <v>178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185</v>
      </c>
      <c r="BM221" s="225" t="s">
        <v>1570</v>
      </c>
    </row>
    <row r="222" s="2" customFormat="1" ht="16.5" customHeight="1">
      <c r="A222" s="40"/>
      <c r="B222" s="41"/>
      <c r="C222" s="214" t="s">
        <v>926</v>
      </c>
      <c r="D222" s="214" t="s">
        <v>180</v>
      </c>
      <c r="E222" s="215" t="s">
        <v>3481</v>
      </c>
      <c r="F222" s="216" t="s">
        <v>3482</v>
      </c>
      <c r="G222" s="217" t="s">
        <v>275</v>
      </c>
      <c r="H222" s="218">
        <v>130</v>
      </c>
      <c r="I222" s="219"/>
      <c r="J222" s="220">
        <f>ROUND(I222*H222,2)</f>
        <v>0</v>
      </c>
      <c r="K222" s="216" t="s">
        <v>19</v>
      </c>
      <c r="L222" s="46"/>
      <c r="M222" s="221" t="s">
        <v>19</v>
      </c>
      <c r="N222" s="222" t="s">
        <v>42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185</v>
      </c>
      <c r="AT222" s="225" t="s">
        <v>180</v>
      </c>
      <c r="AU222" s="225" t="s">
        <v>79</v>
      </c>
      <c r="AY222" s="19" t="s">
        <v>178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79</v>
      </c>
      <c r="BK222" s="226">
        <f>ROUND(I222*H222,2)</f>
        <v>0</v>
      </c>
      <c r="BL222" s="19" t="s">
        <v>185</v>
      </c>
      <c r="BM222" s="225" t="s">
        <v>1583</v>
      </c>
    </row>
    <row r="223" s="2" customFormat="1" ht="16.5" customHeight="1">
      <c r="A223" s="40"/>
      <c r="B223" s="41"/>
      <c r="C223" s="214" t="s">
        <v>936</v>
      </c>
      <c r="D223" s="214" t="s">
        <v>180</v>
      </c>
      <c r="E223" s="215" t="s">
        <v>3645</v>
      </c>
      <c r="F223" s="216" t="s">
        <v>3646</v>
      </c>
      <c r="G223" s="217" t="s">
        <v>275</v>
      </c>
      <c r="H223" s="218">
        <v>220</v>
      </c>
      <c r="I223" s="219"/>
      <c r="J223" s="220">
        <f>ROUND(I223*H223,2)</f>
        <v>0</v>
      </c>
      <c r="K223" s="216" t="s">
        <v>19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185</v>
      </c>
      <c r="AT223" s="225" t="s">
        <v>180</v>
      </c>
      <c r="AU223" s="225" t="s">
        <v>79</v>
      </c>
      <c r="AY223" s="19" t="s">
        <v>178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185</v>
      </c>
      <c r="BM223" s="225" t="s">
        <v>1595</v>
      </c>
    </row>
    <row r="224" s="2" customFormat="1" ht="16.5" customHeight="1">
      <c r="A224" s="40"/>
      <c r="B224" s="41"/>
      <c r="C224" s="214" t="s">
        <v>941</v>
      </c>
      <c r="D224" s="214" t="s">
        <v>180</v>
      </c>
      <c r="E224" s="215" t="s">
        <v>3647</v>
      </c>
      <c r="F224" s="216" t="s">
        <v>3648</v>
      </c>
      <c r="G224" s="217" t="s">
        <v>275</v>
      </c>
      <c r="H224" s="218">
        <v>90</v>
      </c>
      <c r="I224" s="219"/>
      <c r="J224" s="220">
        <f>ROUND(I224*H224,2)</f>
        <v>0</v>
      </c>
      <c r="K224" s="216" t="s">
        <v>19</v>
      </c>
      <c r="L224" s="46"/>
      <c r="M224" s="221" t="s">
        <v>19</v>
      </c>
      <c r="N224" s="222" t="s">
        <v>42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185</v>
      </c>
      <c r="AT224" s="225" t="s">
        <v>180</v>
      </c>
      <c r="AU224" s="225" t="s">
        <v>79</v>
      </c>
      <c r="AY224" s="19" t="s">
        <v>178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185</v>
      </c>
      <c r="BM224" s="225" t="s">
        <v>1606</v>
      </c>
    </row>
    <row r="225" s="2" customFormat="1" ht="16.5" customHeight="1">
      <c r="A225" s="40"/>
      <c r="B225" s="41"/>
      <c r="C225" s="214" t="s">
        <v>947</v>
      </c>
      <c r="D225" s="214" t="s">
        <v>180</v>
      </c>
      <c r="E225" s="215" t="s">
        <v>3497</v>
      </c>
      <c r="F225" s="216" t="s">
        <v>3498</v>
      </c>
      <c r="G225" s="217" t="s">
        <v>1882</v>
      </c>
      <c r="H225" s="218">
        <v>20</v>
      </c>
      <c r="I225" s="219"/>
      <c r="J225" s="220">
        <f>ROUND(I225*H225,2)</f>
        <v>0</v>
      </c>
      <c r="K225" s="216" t="s">
        <v>19</v>
      </c>
      <c r="L225" s="46"/>
      <c r="M225" s="221" t="s">
        <v>19</v>
      </c>
      <c r="N225" s="222" t="s">
        <v>42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185</v>
      </c>
      <c r="AT225" s="225" t="s">
        <v>180</v>
      </c>
      <c r="AU225" s="225" t="s">
        <v>79</v>
      </c>
      <c r="AY225" s="19" t="s">
        <v>178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79</v>
      </c>
      <c r="BK225" s="226">
        <f>ROUND(I225*H225,2)</f>
        <v>0</v>
      </c>
      <c r="BL225" s="19" t="s">
        <v>185</v>
      </c>
      <c r="BM225" s="225" t="s">
        <v>1617</v>
      </c>
    </row>
    <row r="226" s="2" customFormat="1" ht="16.5" customHeight="1">
      <c r="A226" s="40"/>
      <c r="B226" s="41"/>
      <c r="C226" s="214" t="s">
        <v>950</v>
      </c>
      <c r="D226" s="214" t="s">
        <v>180</v>
      </c>
      <c r="E226" s="215" t="s">
        <v>3499</v>
      </c>
      <c r="F226" s="216" t="s">
        <v>3500</v>
      </c>
      <c r="G226" s="217" t="s">
        <v>275</v>
      </c>
      <c r="H226" s="218">
        <v>50</v>
      </c>
      <c r="I226" s="219"/>
      <c r="J226" s="220">
        <f>ROUND(I226*H226,2)</f>
        <v>0</v>
      </c>
      <c r="K226" s="216" t="s">
        <v>19</v>
      </c>
      <c r="L226" s="46"/>
      <c r="M226" s="221" t="s">
        <v>19</v>
      </c>
      <c r="N226" s="222" t="s">
        <v>42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185</v>
      </c>
      <c r="AT226" s="225" t="s">
        <v>180</v>
      </c>
      <c r="AU226" s="225" t="s">
        <v>79</v>
      </c>
      <c r="AY226" s="19" t="s">
        <v>178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79</v>
      </c>
      <c r="BK226" s="226">
        <f>ROUND(I226*H226,2)</f>
        <v>0</v>
      </c>
      <c r="BL226" s="19" t="s">
        <v>185</v>
      </c>
      <c r="BM226" s="225" t="s">
        <v>1628</v>
      </c>
    </row>
    <row r="227" s="2" customFormat="1" ht="16.5" customHeight="1">
      <c r="A227" s="40"/>
      <c r="B227" s="41"/>
      <c r="C227" s="214" t="s">
        <v>956</v>
      </c>
      <c r="D227" s="214" t="s">
        <v>180</v>
      </c>
      <c r="E227" s="215" t="s">
        <v>3501</v>
      </c>
      <c r="F227" s="216" t="s">
        <v>3502</v>
      </c>
      <c r="G227" s="217" t="s">
        <v>275</v>
      </c>
      <c r="H227" s="218">
        <v>10</v>
      </c>
      <c r="I227" s="219"/>
      <c r="J227" s="220">
        <f>ROUND(I227*H227,2)</f>
        <v>0</v>
      </c>
      <c r="K227" s="216" t="s">
        <v>19</v>
      </c>
      <c r="L227" s="46"/>
      <c r="M227" s="221" t="s">
        <v>19</v>
      </c>
      <c r="N227" s="222" t="s">
        <v>42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185</v>
      </c>
      <c r="AT227" s="225" t="s">
        <v>180</v>
      </c>
      <c r="AU227" s="225" t="s">
        <v>79</v>
      </c>
      <c r="AY227" s="19" t="s">
        <v>178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185</v>
      </c>
      <c r="BM227" s="225" t="s">
        <v>1642</v>
      </c>
    </row>
    <row r="228" s="2" customFormat="1" ht="16.5" customHeight="1">
      <c r="A228" s="40"/>
      <c r="B228" s="41"/>
      <c r="C228" s="214" t="s">
        <v>961</v>
      </c>
      <c r="D228" s="214" t="s">
        <v>180</v>
      </c>
      <c r="E228" s="215" t="s">
        <v>3509</v>
      </c>
      <c r="F228" s="216" t="s">
        <v>3510</v>
      </c>
      <c r="G228" s="217" t="s">
        <v>1882</v>
      </c>
      <c r="H228" s="218">
        <v>45</v>
      </c>
      <c r="I228" s="219"/>
      <c r="J228" s="220">
        <f>ROUND(I228*H228,2)</f>
        <v>0</v>
      </c>
      <c r="K228" s="216" t="s">
        <v>19</v>
      </c>
      <c r="L228" s="46"/>
      <c r="M228" s="221" t="s">
        <v>19</v>
      </c>
      <c r="N228" s="222" t="s">
        <v>42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185</v>
      </c>
      <c r="AT228" s="225" t="s">
        <v>180</v>
      </c>
      <c r="AU228" s="225" t="s">
        <v>79</v>
      </c>
      <c r="AY228" s="19" t="s">
        <v>178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185</v>
      </c>
      <c r="BM228" s="225" t="s">
        <v>1654</v>
      </c>
    </row>
    <row r="229" s="2" customFormat="1" ht="16.5" customHeight="1">
      <c r="A229" s="40"/>
      <c r="B229" s="41"/>
      <c r="C229" s="214" t="s">
        <v>967</v>
      </c>
      <c r="D229" s="214" t="s">
        <v>180</v>
      </c>
      <c r="E229" s="215" t="s">
        <v>3517</v>
      </c>
      <c r="F229" s="216" t="s">
        <v>3518</v>
      </c>
      <c r="G229" s="217" t="s">
        <v>1882</v>
      </c>
      <c r="H229" s="218">
        <v>5</v>
      </c>
      <c r="I229" s="219"/>
      <c r="J229" s="220">
        <f>ROUND(I229*H229,2)</f>
        <v>0</v>
      </c>
      <c r="K229" s="216" t="s">
        <v>19</v>
      </c>
      <c r="L229" s="46"/>
      <c r="M229" s="221" t="s">
        <v>19</v>
      </c>
      <c r="N229" s="222" t="s">
        <v>42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185</v>
      </c>
      <c r="AT229" s="225" t="s">
        <v>180</v>
      </c>
      <c r="AU229" s="225" t="s">
        <v>79</v>
      </c>
      <c r="AY229" s="19" t="s">
        <v>178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79</v>
      </c>
      <c r="BK229" s="226">
        <f>ROUND(I229*H229,2)</f>
        <v>0</v>
      </c>
      <c r="BL229" s="19" t="s">
        <v>185</v>
      </c>
      <c r="BM229" s="225" t="s">
        <v>1666</v>
      </c>
    </row>
    <row r="230" s="2" customFormat="1" ht="16.5" customHeight="1">
      <c r="A230" s="40"/>
      <c r="B230" s="41"/>
      <c r="C230" s="214" t="s">
        <v>972</v>
      </c>
      <c r="D230" s="214" t="s">
        <v>180</v>
      </c>
      <c r="E230" s="215" t="s">
        <v>3649</v>
      </c>
      <c r="F230" s="216" t="s">
        <v>3650</v>
      </c>
      <c r="G230" s="217" t="s">
        <v>1882</v>
      </c>
      <c r="H230" s="218">
        <v>50</v>
      </c>
      <c r="I230" s="219"/>
      <c r="J230" s="220">
        <f>ROUND(I230*H230,2)</f>
        <v>0</v>
      </c>
      <c r="K230" s="216" t="s">
        <v>19</v>
      </c>
      <c r="L230" s="46"/>
      <c r="M230" s="221" t="s">
        <v>19</v>
      </c>
      <c r="N230" s="222" t="s">
        <v>42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185</v>
      </c>
      <c r="AT230" s="225" t="s">
        <v>180</v>
      </c>
      <c r="AU230" s="225" t="s">
        <v>79</v>
      </c>
      <c r="AY230" s="19" t="s">
        <v>178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79</v>
      </c>
      <c r="BK230" s="226">
        <f>ROUND(I230*H230,2)</f>
        <v>0</v>
      </c>
      <c r="BL230" s="19" t="s">
        <v>185</v>
      </c>
      <c r="BM230" s="225" t="s">
        <v>1678</v>
      </c>
    </row>
    <row r="231" s="2" customFormat="1" ht="16.5" customHeight="1">
      <c r="A231" s="40"/>
      <c r="B231" s="41"/>
      <c r="C231" s="214" t="s">
        <v>976</v>
      </c>
      <c r="D231" s="214" t="s">
        <v>180</v>
      </c>
      <c r="E231" s="215" t="s">
        <v>3521</v>
      </c>
      <c r="F231" s="216" t="s">
        <v>3522</v>
      </c>
      <c r="G231" s="217" t="s">
        <v>1882</v>
      </c>
      <c r="H231" s="218">
        <v>150</v>
      </c>
      <c r="I231" s="219"/>
      <c r="J231" s="220">
        <f>ROUND(I231*H231,2)</f>
        <v>0</v>
      </c>
      <c r="K231" s="216" t="s">
        <v>19</v>
      </c>
      <c r="L231" s="46"/>
      <c r="M231" s="221" t="s">
        <v>19</v>
      </c>
      <c r="N231" s="222" t="s">
        <v>42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185</v>
      </c>
      <c r="AT231" s="225" t="s">
        <v>180</v>
      </c>
      <c r="AU231" s="225" t="s">
        <v>79</v>
      </c>
      <c r="AY231" s="19" t="s">
        <v>178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79</v>
      </c>
      <c r="BK231" s="226">
        <f>ROUND(I231*H231,2)</f>
        <v>0</v>
      </c>
      <c r="BL231" s="19" t="s">
        <v>185</v>
      </c>
      <c r="BM231" s="225" t="s">
        <v>1689</v>
      </c>
    </row>
    <row r="232" s="2" customFormat="1" ht="16.5" customHeight="1">
      <c r="A232" s="40"/>
      <c r="B232" s="41"/>
      <c r="C232" s="214" t="s">
        <v>985</v>
      </c>
      <c r="D232" s="214" t="s">
        <v>180</v>
      </c>
      <c r="E232" s="215" t="s">
        <v>3473</v>
      </c>
      <c r="F232" s="216" t="s">
        <v>3474</v>
      </c>
      <c r="G232" s="217" t="s">
        <v>1882</v>
      </c>
      <c r="H232" s="218">
        <v>2</v>
      </c>
      <c r="I232" s="219"/>
      <c r="J232" s="220">
        <f>ROUND(I232*H232,2)</f>
        <v>0</v>
      </c>
      <c r="K232" s="216" t="s">
        <v>19</v>
      </c>
      <c r="L232" s="46"/>
      <c r="M232" s="221" t="s">
        <v>19</v>
      </c>
      <c r="N232" s="222" t="s">
        <v>42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185</v>
      </c>
      <c r="AT232" s="225" t="s">
        <v>180</v>
      </c>
      <c r="AU232" s="225" t="s">
        <v>79</v>
      </c>
      <c r="AY232" s="19" t="s">
        <v>178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185</v>
      </c>
      <c r="BM232" s="225" t="s">
        <v>1700</v>
      </c>
    </row>
    <row r="233" s="2" customFormat="1" ht="16.5" customHeight="1">
      <c r="A233" s="40"/>
      <c r="B233" s="41"/>
      <c r="C233" s="214" t="s">
        <v>990</v>
      </c>
      <c r="D233" s="214" t="s">
        <v>180</v>
      </c>
      <c r="E233" s="215" t="s">
        <v>3523</v>
      </c>
      <c r="F233" s="216" t="s">
        <v>3524</v>
      </c>
      <c r="G233" s="217" t="s">
        <v>1882</v>
      </c>
      <c r="H233" s="218">
        <v>15</v>
      </c>
      <c r="I233" s="219"/>
      <c r="J233" s="220">
        <f>ROUND(I233*H233,2)</f>
        <v>0</v>
      </c>
      <c r="K233" s="216" t="s">
        <v>19</v>
      </c>
      <c r="L233" s="46"/>
      <c r="M233" s="221" t="s">
        <v>19</v>
      </c>
      <c r="N233" s="222" t="s">
        <v>42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185</v>
      </c>
      <c r="AT233" s="225" t="s">
        <v>180</v>
      </c>
      <c r="AU233" s="225" t="s">
        <v>79</v>
      </c>
      <c r="AY233" s="19" t="s">
        <v>178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185</v>
      </c>
      <c r="BM233" s="225" t="s">
        <v>1712</v>
      </c>
    </row>
    <row r="234" s="12" customFormat="1" ht="25.92" customHeight="1">
      <c r="A234" s="12"/>
      <c r="B234" s="198"/>
      <c r="C234" s="199"/>
      <c r="D234" s="200" t="s">
        <v>70</v>
      </c>
      <c r="E234" s="201" t="s">
        <v>3651</v>
      </c>
      <c r="F234" s="201" t="s">
        <v>3652</v>
      </c>
      <c r="G234" s="199"/>
      <c r="H234" s="199"/>
      <c r="I234" s="202"/>
      <c r="J234" s="203">
        <f>BK234</f>
        <v>0</v>
      </c>
      <c r="K234" s="199"/>
      <c r="L234" s="204"/>
      <c r="M234" s="205"/>
      <c r="N234" s="206"/>
      <c r="O234" s="206"/>
      <c r="P234" s="207">
        <f>SUM(P235:P240)</f>
        <v>0</v>
      </c>
      <c r="Q234" s="206"/>
      <c r="R234" s="207">
        <f>SUM(R235:R240)</f>
        <v>0</v>
      </c>
      <c r="S234" s="206"/>
      <c r="T234" s="208">
        <f>SUM(T235:T240)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9" t="s">
        <v>79</v>
      </c>
      <c r="AT234" s="210" t="s">
        <v>70</v>
      </c>
      <c r="AU234" s="210" t="s">
        <v>71</v>
      </c>
      <c r="AY234" s="209" t="s">
        <v>178</v>
      </c>
      <c r="BK234" s="211">
        <f>SUM(BK235:BK240)</f>
        <v>0</v>
      </c>
    </row>
    <row r="235" s="2" customFormat="1" ht="16.5" customHeight="1">
      <c r="A235" s="40"/>
      <c r="B235" s="41"/>
      <c r="C235" s="214" t="s">
        <v>995</v>
      </c>
      <c r="D235" s="214" t="s">
        <v>180</v>
      </c>
      <c r="E235" s="215" t="s">
        <v>3527</v>
      </c>
      <c r="F235" s="216" t="s">
        <v>3528</v>
      </c>
      <c r="G235" s="217" t="s">
        <v>1882</v>
      </c>
      <c r="H235" s="218">
        <v>9</v>
      </c>
      <c r="I235" s="219"/>
      <c r="J235" s="220">
        <f>ROUND(I235*H235,2)</f>
        <v>0</v>
      </c>
      <c r="K235" s="216" t="s">
        <v>19</v>
      </c>
      <c r="L235" s="46"/>
      <c r="M235" s="221" t="s">
        <v>19</v>
      </c>
      <c r="N235" s="222" t="s">
        <v>42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185</v>
      </c>
      <c r="AT235" s="225" t="s">
        <v>180</v>
      </c>
      <c r="AU235" s="225" t="s">
        <v>79</v>
      </c>
      <c r="AY235" s="19" t="s">
        <v>178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185</v>
      </c>
      <c r="BM235" s="225" t="s">
        <v>1720</v>
      </c>
    </row>
    <row r="236" s="2" customFormat="1" ht="16.5" customHeight="1">
      <c r="A236" s="40"/>
      <c r="B236" s="41"/>
      <c r="C236" s="214" t="s">
        <v>999</v>
      </c>
      <c r="D236" s="214" t="s">
        <v>180</v>
      </c>
      <c r="E236" s="215" t="s">
        <v>3529</v>
      </c>
      <c r="F236" s="216" t="s">
        <v>3530</v>
      </c>
      <c r="G236" s="217" t="s">
        <v>1882</v>
      </c>
      <c r="H236" s="218">
        <v>170</v>
      </c>
      <c r="I236" s="219"/>
      <c r="J236" s="220">
        <f>ROUND(I236*H236,2)</f>
        <v>0</v>
      </c>
      <c r="K236" s="216" t="s">
        <v>19</v>
      </c>
      <c r="L236" s="46"/>
      <c r="M236" s="221" t="s">
        <v>19</v>
      </c>
      <c r="N236" s="222" t="s">
        <v>42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185</v>
      </c>
      <c r="AT236" s="225" t="s">
        <v>180</v>
      </c>
      <c r="AU236" s="225" t="s">
        <v>79</v>
      </c>
      <c r="AY236" s="19" t="s">
        <v>178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79</v>
      </c>
      <c r="BK236" s="226">
        <f>ROUND(I236*H236,2)</f>
        <v>0</v>
      </c>
      <c r="BL236" s="19" t="s">
        <v>185</v>
      </c>
      <c r="BM236" s="225" t="s">
        <v>1732</v>
      </c>
    </row>
    <row r="237" s="2" customFormat="1" ht="16.5" customHeight="1">
      <c r="A237" s="40"/>
      <c r="B237" s="41"/>
      <c r="C237" s="214" t="s">
        <v>1004</v>
      </c>
      <c r="D237" s="214" t="s">
        <v>180</v>
      </c>
      <c r="E237" s="215" t="s">
        <v>3531</v>
      </c>
      <c r="F237" s="216" t="s">
        <v>3532</v>
      </c>
      <c r="G237" s="217" t="s">
        <v>275</v>
      </c>
      <c r="H237" s="218">
        <v>45</v>
      </c>
      <c r="I237" s="219"/>
      <c r="J237" s="220">
        <f>ROUND(I237*H237,2)</f>
        <v>0</v>
      </c>
      <c r="K237" s="216" t="s">
        <v>19</v>
      </c>
      <c r="L237" s="46"/>
      <c r="M237" s="221" t="s">
        <v>19</v>
      </c>
      <c r="N237" s="222" t="s">
        <v>42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185</v>
      </c>
      <c r="AT237" s="225" t="s">
        <v>180</v>
      </c>
      <c r="AU237" s="225" t="s">
        <v>79</v>
      </c>
      <c r="AY237" s="19" t="s">
        <v>178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185</v>
      </c>
      <c r="BM237" s="225" t="s">
        <v>1744</v>
      </c>
    </row>
    <row r="238" s="2" customFormat="1" ht="16.5" customHeight="1">
      <c r="A238" s="40"/>
      <c r="B238" s="41"/>
      <c r="C238" s="214" t="s">
        <v>1010</v>
      </c>
      <c r="D238" s="214" t="s">
        <v>180</v>
      </c>
      <c r="E238" s="215" t="s">
        <v>3533</v>
      </c>
      <c r="F238" s="216" t="s">
        <v>3534</v>
      </c>
      <c r="G238" s="217" t="s">
        <v>275</v>
      </c>
      <c r="H238" s="218">
        <v>45</v>
      </c>
      <c r="I238" s="219"/>
      <c r="J238" s="220">
        <f>ROUND(I238*H238,2)</f>
        <v>0</v>
      </c>
      <c r="K238" s="216" t="s">
        <v>19</v>
      </c>
      <c r="L238" s="46"/>
      <c r="M238" s="221" t="s">
        <v>19</v>
      </c>
      <c r="N238" s="222" t="s">
        <v>42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185</v>
      </c>
      <c r="AT238" s="225" t="s">
        <v>180</v>
      </c>
      <c r="AU238" s="225" t="s">
        <v>79</v>
      </c>
      <c r="AY238" s="19" t="s">
        <v>178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185</v>
      </c>
      <c r="BM238" s="225" t="s">
        <v>1759</v>
      </c>
    </row>
    <row r="239" s="2" customFormat="1" ht="16.5" customHeight="1">
      <c r="A239" s="40"/>
      <c r="B239" s="41"/>
      <c r="C239" s="214" t="s">
        <v>1017</v>
      </c>
      <c r="D239" s="214" t="s">
        <v>180</v>
      </c>
      <c r="E239" s="215" t="s">
        <v>3535</v>
      </c>
      <c r="F239" s="216" t="s">
        <v>3536</v>
      </c>
      <c r="G239" s="217" t="s">
        <v>275</v>
      </c>
      <c r="H239" s="218">
        <v>10</v>
      </c>
      <c r="I239" s="219"/>
      <c r="J239" s="220">
        <f>ROUND(I239*H239,2)</f>
        <v>0</v>
      </c>
      <c r="K239" s="216" t="s">
        <v>19</v>
      </c>
      <c r="L239" s="46"/>
      <c r="M239" s="221" t="s">
        <v>19</v>
      </c>
      <c r="N239" s="222" t="s">
        <v>42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185</v>
      </c>
      <c r="AT239" s="225" t="s">
        <v>180</v>
      </c>
      <c r="AU239" s="225" t="s">
        <v>79</v>
      </c>
      <c r="AY239" s="19" t="s">
        <v>178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185</v>
      </c>
      <c r="BM239" s="225" t="s">
        <v>1770</v>
      </c>
    </row>
    <row r="240" s="2" customFormat="1" ht="16.5" customHeight="1">
      <c r="A240" s="40"/>
      <c r="B240" s="41"/>
      <c r="C240" s="214" t="s">
        <v>1024</v>
      </c>
      <c r="D240" s="214" t="s">
        <v>180</v>
      </c>
      <c r="E240" s="215" t="s">
        <v>3537</v>
      </c>
      <c r="F240" s="216" t="s">
        <v>3538</v>
      </c>
      <c r="G240" s="217" t="s">
        <v>275</v>
      </c>
      <c r="H240" s="218">
        <v>10</v>
      </c>
      <c r="I240" s="219"/>
      <c r="J240" s="220">
        <f>ROUND(I240*H240,2)</f>
        <v>0</v>
      </c>
      <c r="K240" s="216" t="s">
        <v>19</v>
      </c>
      <c r="L240" s="46"/>
      <c r="M240" s="221" t="s">
        <v>19</v>
      </c>
      <c r="N240" s="222" t="s">
        <v>42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185</v>
      </c>
      <c r="AT240" s="225" t="s">
        <v>180</v>
      </c>
      <c r="AU240" s="225" t="s">
        <v>79</v>
      </c>
      <c r="AY240" s="19" t="s">
        <v>178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79</v>
      </c>
      <c r="BK240" s="226">
        <f>ROUND(I240*H240,2)</f>
        <v>0</v>
      </c>
      <c r="BL240" s="19" t="s">
        <v>185</v>
      </c>
      <c r="BM240" s="225" t="s">
        <v>1781</v>
      </c>
    </row>
    <row r="241" s="12" customFormat="1" ht="25.92" customHeight="1">
      <c r="A241" s="12"/>
      <c r="B241" s="198"/>
      <c r="C241" s="199"/>
      <c r="D241" s="200" t="s">
        <v>70</v>
      </c>
      <c r="E241" s="201" t="s">
        <v>3653</v>
      </c>
      <c r="F241" s="201" t="s">
        <v>3654</v>
      </c>
      <c r="G241" s="199"/>
      <c r="H241" s="199"/>
      <c r="I241" s="202"/>
      <c r="J241" s="203">
        <f>BK241</f>
        <v>0</v>
      </c>
      <c r="K241" s="199"/>
      <c r="L241" s="204"/>
      <c r="M241" s="205"/>
      <c r="N241" s="206"/>
      <c r="O241" s="206"/>
      <c r="P241" s="207">
        <f>SUM(P242:P246)</f>
        <v>0</v>
      </c>
      <c r="Q241" s="206"/>
      <c r="R241" s="207">
        <f>SUM(R242:R246)</f>
        <v>0</v>
      </c>
      <c r="S241" s="206"/>
      <c r="T241" s="208">
        <f>SUM(T242:T246)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9" t="s">
        <v>79</v>
      </c>
      <c r="AT241" s="210" t="s">
        <v>70</v>
      </c>
      <c r="AU241" s="210" t="s">
        <v>71</v>
      </c>
      <c r="AY241" s="209" t="s">
        <v>178</v>
      </c>
      <c r="BK241" s="211">
        <f>SUM(BK242:BK246)</f>
        <v>0</v>
      </c>
    </row>
    <row r="242" s="2" customFormat="1" ht="16.5" customHeight="1">
      <c r="A242" s="40"/>
      <c r="B242" s="41"/>
      <c r="C242" s="214" t="s">
        <v>1030</v>
      </c>
      <c r="D242" s="214" t="s">
        <v>180</v>
      </c>
      <c r="E242" s="215" t="s">
        <v>3541</v>
      </c>
      <c r="F242" s="216" t="s">
        <v>3542</v>
      </c>
      <c r="G242" s="217" t="s">
        <v>275</v>
      </c>
      <c r="H242" s="218">
        <v>60</v>
      </c>
      <c r="I242" s="219"/>
      <c r="J242" s="220">
        <f>ROUND(I242*H242,2)</f>
        <v>0</v>
      </c>
      <c r="K242" s="216" t="s">
        <v>19</v>
      </c>
      <c r="L242" s="46"/>
      <c r="M242" s="221" t="s">
        <v>19</v>
      </c>
      <c r="N242" s="222" t="s">
        <v>42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185</v>
      </c>
      <c r="AT242" s="225" t="s">
        <v>180</v>
      </c>
      <c r="AU242" s="225" t="s">
        <v>79</v>
      </c>
      <c r="AY242" s="19" t="s">
        <v>178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185</v>
      </c>
      <c r="BM242" s="225" t="s">
        <v>1791</v>
      </c>
    </row>
    <row r="243" s="2" customFormat="1" ht="16.5" customHeight="1">
      <c r="A243" s="40"/>
      <c r="B243" s="41"/>
      <c r="C243" s="214" t="s">
        <v>1037</v>
      </c>
      <c r="D243" s="214" t="s">
        <v>180</v>
      </c>
      <c r="E243" s="215" t="s">
        <v>3543</v>
      </c>
      <c r="F243" s="216" t="s">
        <v>3544</v>
      </c>
      <c r="G243" s="217" t="s">
        <v>275</v>
      </c>
      <c r="H243" s="218">
        <v>60</v>
      </c>
      <c r="I243" s="219"/>
      <c r="J243" s="220">
        <f>ROUND(I243*H243,2)</f>
        <v>0</v>
      </c>
      <c r="K243" s="216" t="s">
        <v>19</v>
      </c>
      <c r="L243" s="46"/>
      <c r="M243" s="221" t="s">
        <v>19</v>
      </c>
      <c r="N243" s="222" t="s">
        <v>42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185</v>
      </c>
      <c r="AT243" s="225" t="s">
        <v>180</v>
      </c>
      <c r="AU243" s="225" t="s">
        <v>79</v>
      </c>
      <c r="AY243" s="19" t="s">
        <v>178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79</v>
      </c>
      <c r="BK243" s="226">
        <f>ROUND(I243*H243,2)</f>
        <v>0</v>
      </c>
      <c r="BL243" s="19" t="s">
        <v>185</v>
      </c>
      <c r="BM243" s="225" t="s">
        <v>1804</v>
      </c>
    </row>
    <row r="244" s="2" customFormat="1" ht="16.5" customHeight="1">
      <c r="A244" s="40"/>
      <c r="B244" s="41"/>
      <c r="C244" s="214" t="s">
        <v>1042</v>
      </c>
      <c r="D244" s="214" t="s">
        <v>180</v>
      </c>
      <c r="E244" s="215" t="s">
        <v>3655</v>
      </c>
      <c r="F244" s="216" t="s">
        <v>3656</v>
      </c>
      <c r="G244" s="217" t="s">
        <v>275</v>
      </c>
      <c r="H244" s="218">
        <v>60</v>
      </c>
      <c r="I244" s="219"/>
      <c r="J244" s="220">
        <f>ROUND(I244*H244,2)</f>
        <v>0</v>
      </c>
      <c r="K244" s="216" t="s">
        <v>19</v>
      </c>
      <c r="L244" s="46"/>
      <c r="M244" s="221" t="s">
        <v>19</v>
      </c>
      <c r="N244" s="222" t="s">
        <v>42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185</v>
      </c>
      <c r="AT244" s="225" t="s">
        <v>180</v>
      </c>
      <c r="AU244" s="225" t="s">
        <v>79</v>
      </c>
      <c r="AY244" s="19" t="s">
        <v>178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185</v>
      </c>
      <c r="BM244" s="225" t="s">
        <v>1816</v>
      </c>
    </row>
    <row r="245" s="2" customFormat="1" ht="16.5" customHeight="1">
      <c r="A245" s="40"/>
      <c r="B245" s="41"/>
      <c r="C245" s="214" t="s">
        <v>1047</v>
      </c>
      <c r="D245" s="214" t="s">
        <v>180</v>
      </c>
      <c r="E245" s="215" t="s">
        <v>3657</v>
      </c>
      <c r="F245" s="216" t="s">
        <v>3658</v>
      </c>
      <c r="G245" s="217" t="s">
        <v>275</v>
      </c>
      <c r="H245" s="218">
        <v>60</v>
      </c>
      <c r="I245" s="219"/>
      <c r="J245" s="220">
        <f>ROUND(I245*H245,2)</f>
        <v>0</v>
      </c>
      <c r="K245" s="216" t="s">
        <v>19</v>
      </c>
      <c r="L245" s="46"/>
      <c r="M245" s="221" t="s">
        <v>19</v>
      </c>
      <c r="N245" s="222" t="s">
        <v>42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185</v>
      </c>
      <c r="AT245" s="225" t="s">
        <v>180</v>
      </c>
      <c r="AU245" s="225" t="s">
        <v>79</v>
      </c>
      <c r="AY245" s="19" t="s">
        <v>178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185</v>
      </c>
      <c r="BM245" s="225" t="s">
        <v>1825</v>
      </c>
    </row>
    <row r="246" s="2" customFormat="1" ht="16.5" customHeight="1">
      <c r="A246" s="40"/>
      <c r="B246" s="41"/>
      <c r="C246" s="214" t="s">
        <v>1053</v>
      </c>
      <c r="D246" s="214" t="s">
        <v>180</v>
      </c>
      <c r="E246" s="215" t="s">
        <v>3545</v>
      </c>
      <c r="F246" s="216" t="s">
        <v>3546</v>
      </c>
      <c r="G246" s="217" t="s">
        <v>183</v>
      </c>
      <c r="H246" s="218">
        <v>30</v>
      </c>
      <c r="I246" s="219"/>
      <c r="J246" s="220">
        <f>ROUND(I246*H246,2)</f>
        <v>0</v>
      </c>
      <c r="K246" s="216" t="s">
        <v>19</v>
      </c>
      <c r="L246" s="46"/>
      <c r="M246" s="221" t="s">
        <v>19</v>
      </c>
      <c r="N246" s="222" t="s">
        <v>42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185</v>
      </c>
      <c r="AT246" s="225" t="s">
        <v>180</v>
      </c>
      <c r="AU246" s="225" t="s">
        <v>79</v>
      </c>
      <c r="AY246" s="19" t="s">
        <v>178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79</v>
      </c>
      <c r="BK246" s="226">
        <f>ROUND(I246*H246,2)</f>
        <v>0</v>
      </c>
      <c r="BL246" s="19" t="s">
        <v>185</v>
      </c>
      <c r="BM246" s="225" t="s">
        <v>1835</v>
      </c>
    </row>
    <row r="247" s="12" customFormat="1" ht="25.92" customHeight="1">
      <c r="A247" s="12"/>
      <c r="B247" s="198"/>
      <c r="C247" s="199"/>
      <c r="D247" s="200" t="s">
        <v>70</v>
      </c>
      <c r="E247" s="201" t="s">
        <v>3659</v>
      </c>
      <c r="F247" s="201" t="s">
        <v>3660</v>
      </c>
      <c r="G247" s="199"/>
      <c r="H247" s="199"/>
      <c r="I247" s="202"/>
      <c r="J247" s="203">
        <f>BK247</f>
        <v>0</v>
      </c>
      <c r="K247" s="199"/>
      <c r="L247" s="204"/>
      <c r="M247" s="205"/>
      <c r="N247" s="206"/>
      <c r="O247" s="206"/>
      <c r="P247" s="207">
        <f>SUM(P248:P285)</f>
        <v>0</v>
      </c>
      <c r="Q247" s="206"/>
      <c r="R247" s="207">
        <f>SUM(R248:R285)</f>
        <v>0</v>
      </c>
      <c r="S247" s="206"/>
      <c r="T247" s="208">
        <f>SUM(T248:T285)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79</v>
      </c>
      <c r="AT247" s="210" t="s">
        <v>70</v>
      </c>
      <c r="AU247" s="210" t="s">
        <v>71</v>
      </c>
      <c r="AY247" s="209" t="s">
        <v>178</v>
      </c>
      <c r="BK247" s="211">
        <f>SUM(BK248:BK285)</f>
        <v>0</v>
      </c>
    </row>
    <row r="248" s="2" customFormat="1" ht="16.5" customHeight="1">
      <c r="A248" s="40"/>
      <c r="B248" s="41"/>
      <c r="C248" s="214" t="s">
        <v>1058</v>
      </c>
      <c r="D248" s="214" t="s">
        <v>180</v>
      </c>
      <c r="E248" s="215" t="s">
        <v>3661</v>
      </c>
      <c r="F248" s="216" t="s">
        <v>3598</v>
      </c>
      <c r="G248" s="217" t="s">
        <v>1882</v>
      </c>
      <c r="H248" s="218">
        <v>19</v>
      </c>
      <c r="I248" s="219"/>
      <c r="J248" s="220">
        <f>ROUND(I248*H248,2)</f>
        <v>0</v>
      </c>
      <c r="K248" s="216" t="s">
        <v>19</v>
      </c>
      <c r="L248" s="46"/>
      <c r="M248" s="221" t="s">
        <v>19</v>
      </c>
      <c r="N248" s="222" t="s">
        <v>42</v>
      </c>
      <c r="O248" s="86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185</v>
      </c>
      <c r="AT248" s="225" t="s">
        <v>180</v>
      </c>
      <c r="AU248" s="225" t="s">
        <v>79</v>
      </c>
      <c r="AY248" s="19" t="s">
        <v>178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79</v>
      </c>
      <c r="BK248" s="226">
        <f>ROUND(I248*H248,2)</f>
        <v>0</v>
      </c>
      <c r="BL248" s="19" t="s">
        <v>185</v>
      </c>
      <c r="BM248" s="225" t="s">
        <v>1843</v>
      </c>
    </row>
    <row r="249" s="2" customFormat="1" ht="16.5" customHeight="1">
      <c r="A249" s="40"/>
      <c r="B249" s="41"/>
      <c r="C249" s="214" t="s">
        <v>1064</v>
      </c>
      <c r="D249" s="214" t="s">
        <v>180</v>
      </c>
      <c r="E249" s="215" t="s">
        <v>3662</v>
      </c>
      <c r="F249" s="216" t="s">
        <v>3600</v>
      </c>
      <c r="G249" s="217" t="s">
        <v>1882</v>
      </c>
      <c r="H249" s="218">
        <v>7</v>
      </c>
      <c r="I249" s="219"/>
      <c r="J249" s="220">
        <f>ROUND(I249*H249,2)</f>
        <v>0</v>
      </c>
      <c r="K249" s="216" t="s">
        <v>19</v>
      </c>
      <c r="L249" s="46"/>
      <c r="M249" s="221" t="s">
        <v>19</v>
      </c>
      <c r="N249" s="222" t="s">
        <v>42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185</v>
      </c>
      <c r="AT249" s="225" t="s">
        <v>180</v>
      </c>
      <c r="AU249" s="225" t="s">
        <v>79</v>
      </c>
      <c r="AY249" s="19" t="s">
        <v>178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185</v>
      </c>
      <c r="BM249" s="225" t="s">
        <v>1853</v>
      </c>
    </row>
    <row r="250" s="2" customFormat="1" ht="16.5" customHeight="1">
      <c r="A250" s="40"/>
      <c r="B250" s="41"/>
      <c r="C250" s="214" t="s">
        <v>1069</v>
      </c>
      <c r="D250" s="214" t="s">
        <v>180</v>
      </c>
      <c r="E250" s="215" t="s">
        <v>3663</v>
      </c>
      <c r="F250" s="216" t="s">
        <v>3602</v>
      </c>
      <c r="G250" s="217" t="s">
        <v>1882</v>
      </c>
      <c r="H250" s="218">
        <v>2</v>
      </c>
      <c r="I250" s="219"/>
      <c r="J250" s="220">
        <f>ROUND(I250*H250,2)</f>
        <v>0</v>
      </c>
      <c r="K250" s="216" t="s">
        <v>19</v>
      </c>
      <c r="L250" s="46"/>
      <c r="M250" s="221" t="s">
        <v>19</v>
      </c>
      <c r="N250" s="222" t="s">
        <v>42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185</v>
      </c>
      <c r="AT250" s="225" t="s">
        <v>180</v>
      </c>
      <c r="AU250" s="225" t="s">
        <v>79</v>
      </c>
      <c r="AY250" s="19" t="s">
        <v>178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79</v>
      </c>
      <c r="BK250" s="226">
        <f>ROUND(I250*H250,2)</f>
        <v>0</v>
      </c>
      <c r="BL250" s="19" t="s">
        <v>185</v>
      </c>
      <c r="BM250" s="225" t="s">
        <v>1863</v>
      </c>
    </row>
    <row r="251" s="2" customFormat="1" ht="16.5" customHeight="1">
      <c r="A251" s="40"/>
      <c r="B251" s="41"/>
      <c r="C251" s="214" t="s">
        <v>1074</v>
      </c>
      <c r="D251" s="214" t="s">
        <v>180</v>
      </c>
      <c r="E251" s="215" t="s">
        <v>3664</v>
      </c>
      <c r="F251" s="216" t="s">
        <v>3604</v>
      </c>
      <c r="G251" s="217" t="s">
        <v>1882</v>
      </c>
      <c r="H251" s="218">
        <v>2</v>
      </c>
      <c r="I251" s="219"/>
      <c r="J251" s="220">
        <f>ROUND(I251*H251,2)</f>
        <v>0</v>
      </c>
      <c r="K251" s="216" t="s">
        <v>19</v>
      </c>
      <c r="L251" s="46"/>
      <c r="M251" s="221" t="s">
        <v>19</v>
      </c>
      <c r="N251" s="222" t="s">
        <v>42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185</v>
      </c>
      <c r="AT251" s="225" t="s">
        <v>180</v>
      </c>
      <c r="AU251" s="225" t="s">
        <v>79</v>
      </c>
      <c r="AY251" s="19" t="s">
        <v>178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79</v>
      </c>
      <c r="BK251" s="226">
        <f>ROUND(I251*H251,2)</f>
        <v>0</v>
      </c>
      <c r="BL251" s="19" t="s">
        <v>185</v>
      </c>
      <c r="BM251" s="225" t="s">
        <v>1872</v>
      </c>
    </row>
    <row r="252" s="2" customFormat="1" ht="16.5" customHeight="1">
      <c r="A252" s="40"/>
      <c r="B252" s="41"/>
      <c r="C252" s="214" t="s">
        <v>1080</v>
      </c>
      <c r="D252" s="214" t="s">
        <v>180</v>
      </c>
      <c r="E252" s="215" t="s">
        <v>3665</v>
      </c>
      <c r="F252" s="216" t="s">
        <v>3606</v>
      </c>
      <c r="G252" s="217" t="s">
        <v>1882</v>
      </c>
      <c r="H252" s="218">
        <v>1</v>
      </c>
      <c r="I252" s="219"/>
      <c r="J252" s="220">
        <f>ROUND(I252*H252,2)</f>
        <v>0</v>
      </c>
      <c r="K252" s="216" t="s">
        <v>19</v>
      </c>
      <c r="L252" s="46"/>
      <c r="M252" s="221" t="s">
        <v>19</v>
      </c>
      <c r="N252" s="222" t="s">
        <v>42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185</v>
      </c>
      <c r="AT252" s="225" t="s">
        <v>180</v>
      </c>
      <c r="AU252" s="225" t="s">
        <v>79</v>
      </c>
      <c r="AY252" s="19" t="s">
        <v>178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185</v>
      </c>
      <c r="BM252" s="225" t="s">
        <v>1885</v>
      </c>
    </row>
    <row r="253" s="2" customFormat="1" ht="16.5" customHeight="1">
      <c r="A253" s="40"/>
      <c r="B253" s="41"/>
      <c r="C253" s="214" t="s">
        <v>1085</v>
      </c>
      <c r="D253" s="214" t="s">
        <v>180</v>
      </c>
      <c r="E253" s="215" t="s">
        <v>3666</v>
      </c>
      <c r="F253" s="216" t="s">
        <v>3667</v>
      </c>
      <c r="G253" s="217" t="s">
        <v>1882</v>
      </c>
      <c r="H253" s="218">
        <v>2</v>
      </c>
      <c r="I253" s="219"/>
      <c r="J253" s="220">
        <f>ROUND(I253*H253,2)</f>
        <v>0</v>
      </c>
      <c r="K253" s="216" t="s">
        <v>19</v>
      </c>
      <c r="L253" s="46"/>
      <c r="M253" s="221" t="s">
        <v>19</v>
      </c>
      <c r="N253" s="222" t="s">
        <v>42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185</v>
      </c>
      <c r="AT253" s="225" t="s">
        <v>180</v>
      </c>
      <c r="AU253" s="225" t="s">
        <v>79</v>
      </c>
      <c r="AY253" s="19" t="s">
        <v>178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185</v>
      </c>
      <c r="BM253" s="225" t="s">
        <v>1897</v>
      </c>
    </row>
    <row r="254" s="2" customFormat="1" ht="16.5" customHeight="1">
      <c r="A254" s="40"/>
      <c r="B254" s="41"/>
      <c r="C254" s="214" t="s">
        <v>1092</v>
      </c>
      <c r="D254" s="214" t="s">
        <v>180</v>
      </c>
      <c r="E254" s="215" t="s">
        <v>3668</v>
      </c>
      <c r="F254" s="216" t="s">
        <v>3610</v>
      </c>
      <c r="G254" s="217" t="s">
        <v>1882</v>
      </c>
      <c r="H254" s="218">
        <v>4</v>
      </c>
      <c r="I254" s="219"/>
      <c r="J254" s="220">
        <f>ROUND(I254*H254,2)</f>
        <v>0</v>
      </c>
      <c r="K254" s="216" t="s">
        <v>19</v>
      </c>
      <c r="L254" s="46"/>
      <c r="M254" s="221" t="s">
        <v>19</v>
      </c>
      <c r="N254" s="222" t="s">
        <v>42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185</v>
      </c>
      <c r="AT254" s="225" t="s">
        <v>180</v>
      </c>
      <c r="AU254" s="225" t="s">
        <v>79</v>
      </c>
      <c r="AY254" s="19" t="s">
        <v>178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79</v>
      </c>
      <c r="BK254" s="226">
        <f>ROUND(I254*H254,2)</f>
        <v>0</v>
      </c>
      <c r="BL254" s="19" t="s">
        <v>185</v>
      </c>
      <c r="BM254" s="225" t="s">
        <v>1907</v>
      </c>
    </row>
    <row r="255" s="2" customFormat="1" ht="16.5" customHeight="1">
      <c r="A255" s="40"/>
      <c r="B255" s="41"/>
      <c r="C255" s="214" t="s">
        <v>1098</v>
      </c>
      <c r="D255" s="214" t="s">
        <v>180</v>
      </c>
      <c r="E255" s="215" t="s">
        <v>3669</v>
      </c>
      <c r="F255" s="216" t="s">
        <v>3612</v>
      </c>
      <c r="G255" s="217" t="s">
        <v>1882</v>
      </c>
      <c r="H255" s="218">
        <v>3</v>
      </c>
      <c r="I255" s="219"/>
      <c r="J255" s="220">
        <f>ROUND(I255*H255,2)</f>
        <v>0</v>
      </c>
      <c r="K255" s="216" t="s">
        <v>19</v>
      </c>
      <c r="L255" s="46"/>
      <c r="M255" s="221" t="s">
        <v>19</v>
      </c>
      <c r="N255" s="222" t="s">
        <v>42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185</v>
      </c>
      <c r="AT255" s="225" t="s">
        <v>180</v>
      </c>
      <c r="AU255" s="225" t="s">
        <v>79</v>
      </c>
      <c r="AY255" s="19" t="s">
        <v>178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185</v>
      </c>
      <c r="BM255" s="225" t="s">
        <v>1919</v>
      </c>
    </row>
    <row r="256" s="2" customFormat="1" ht="21.75" customHeight="1">
      <c r="A256" s="40"/>
      <c r="B256" s="41"/>
      <c r="C256" s="214" t="s">
        <v>1104</v>
      </c>
      <c r="D256" s="214" t="s">
        <v>180</v>
      </c>
      <c r="E256" s="215" t="s">
        <v>3670</v>
      </c>
      <c r="F256" s="216" t="s">
        <v>3614</v>
      </c>
      <c r="G256" s="217" t="s">
        <v>1882</v>
      </c>
      <c r="H256" s="218">
        <v>1</v>
      </c>
      <c r="I256" s="219"/>
      <c r="J256" s="220">
        <f>ROUND(I256*H256,2)</f>
        <v>0</v>
      </c>
      <c r="K256" s="216" t="s">
        <v>19</v>
      </c>
      <c r="L256" s="46"/>
      <c r="M256" s="221" t="s">
        <v>19</v>
      </c>
      <c r="N256" s="222" t="s">
        <v>42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185</v>
      </c>
      <c r="AT256" s="225" t="s">
        <v>180</v>
      </c>
      <c r="AU256" s="225" t="s">
        <v>79</v>
      </c>
      <c r="AY256" s="19" t="s">
        <v>178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185</v>
      </c>
      <c r="BM256" s="225" t="s">
        <v>1931</v>
      </c>
    </row>
    <row r="257" s="2" customFormat="1" ht="16.5" customHeight="1">
      <c r="A257" s="40"/>
      <c r="B257" s="41"/>
      <c r="C257" s="214" t="s">
        <v>1110</v>
      </c>
      <c r="D257" s="214" t="s">
        <v>180</v>
      </c>
      <c r="E257" s="215" t="s">
        <v>3671</v>
      </c>
      <c r="F257" s="216" t="s">
        <v>3616</v>
      </c>
      <c r="G257" s="217" t="s">
        <v>1882</v>
      </c>
      <c r="H257" s="218">
        <v>1</v>
      </c>
      <c r="I257" s="219"/>
      <c r="J257" s="220">
        <f>ROUND(I257*H257,2)</f>
        <v>0</v>
      </c>
      <c r="K257" s="216" t="s">
        <v>19</v>
      </c>
      <c r="L257" s="46"/>
      <c r="M257" s="221" t="s">
        <v>19</v>
      </c>
      <c r="N257" s="222" t="s">
        <v>42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185</v>
      </c>
      <c r="AT257" s="225" t="s">
        <v>180</v>
      </c>
      <c r="AU257" s="225" t="s">
        <v>79</v>
      </c>
      <c r="AY257" s="19" t="s">
        <v>178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185</v>
      </c>
      <c r="BM257" s="225" t="s">
        <v>1941</v>
      </c>
    </row>
    <row r="258" s="2" customFormat="1" ht="16.5" customHeight="1">
      <c r="A258" s="40"/>
      <c r="B258" s="41"/>
      <c r="C258" s="214" t="s">
        <v>1114</v>
      </c>
      <c r="D258" s="214" t="s">
        <v>180</v>
      </c>
      <c r="E258" s="215" t="s">
        <v>3672</v>
      </c>
      <c r="F258" s="216" t="s">
        <v>3618</v>
      </c>
      <c r="G258" s="217" t="s">
        <v>1882</v>
      </c>
      <c r="H258" s="218">
        <v>6</v>
      </c>
      <c r="I258" s="219"/>
      <c r="J258" s="220">
        <f>ROUND(I258*H258,2)</f>
        <v>0</v>
      </c>
      <c r="K258" s="216" t="s">
        <v>19</v>
      </c>
      <c r="L258" s="46"/>
      <c r="M258" s="221" t="s">
        <v>19</v>
      </c>
      <c r="N258" s="222" t="s">
        <v>42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185</v>
      </c>
      <c r="AT258" s="225" t="s">
        <v>180</v>
      </c>
      <c r="AU258" s="225" t="s">
        <v>79</v>
      </c>
      <c r="AY258" s="19" t="s">
        <v>178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79</v>
      </c>
      <c r="BK258" s="226">
        <f>ROUND(I258*H258,2)</f>
        <v>0</v>
      </c>
      <c r="BL258" s="19" t="s">
        <v>185</v>
      </c>
      <c r="BM258" s="225" t="s">
        <v>1953</v>
      </c>
    </row>
    <row r="259" s="2" customFormat="1" ht="16.5" customHeight="1">
      <c r="A259" s="40"/>
      <c r="B259" s="41"/>
      <c r="C259" s="214" t="s">
        <v>1119</v>
      </c>
      <c r="D259" s="214" t="s">
        <v>180</v>
      </c>
      <c r="E259" s="215" t="s">
        <v>3673</v>
      </c>
      <c r="F259" s="216" t="s">
        <v>3620</v>
      </c>
      <c r="G259" s="217" t="s">
        <v>1882</v>
      </c>
      <c r="H259" s="218">
        <v>4</v>
      </c>
      <c r="I259" s="219"/>
      <c r="J259" s="220">
        <f>ROUND(I259*H259,2)</f>
        <v>0</v>
      </c>
      <c r="K259" s="216" t="s">
        <v>19</v>
      </c>
      <c r="L259" s="46"/>
      <c r="M259" s="221" t="s">
        <v>19</v>
      </c>
      <c r="N259" s="222" t="s">
        <v>42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185</v>
      </c>
      <c r="AT259" s="225" t="s">
        <v>180</v>
      </c>
      <c r="AU259" s="225" t="s">
        <v>79</v>
      </c>
      <c r="AY259" s="19" t="s">
        <v>178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185</v>
      </c>
      <c r="BM259" s="225" t="s">
        <v>1962</v>
      </c>
    </row>
    <row r="260" s="2" customFormat="1" ht="16.5" customHeight="1">
      <c r="A260" s="40"/>
      <c r="B260" s="41"/>
      <c r="C260" s="214" t="s">
        <v>1124</v>
      </c>
      <c r="D260" s="214" t="s">
        <v>180</v>
      </c>
      <c r="E260" s="215" t="s">
        <v>3674</v>
      </c>
      <c r="F260" s="216" t="s">
        <v>3622</v>
      </c>
      <c r="G260" s="217" t="s">
        <v>1882</v>
      </c>
      <c r="H260" s="218">
        <v>8</v>
      </c>
      <c r="I260" s="219"/>
      <c r="J260" s="220">
        <f>ROUND(I260*H260,2)</f>
        <v>0</v>
      </c>
      <c r="K260" s="216" t="s">
        <v>19</v>
      </c>
      <c r="L260" s="46"/>
      <c r="M260" s="221" t="s">
        <v>19</v>
      </c>
      <c r="N260" s="222" t="s">
        <v>42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185</v>
      </c>
      <c r="AT260" s="225" t="s">
        <v>180</v>
      </c>
      <c r="AU260" s="225" t="s">
        <v>79</v>
      </c>
      <c r="AY260" s="19" t="s">
        <v>178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79</v>
      </c>
      <c r="BK260" s="226">
        <f>ROUND(I260*H260,2)</f>
        <v>0</v>
      </c>
      <c r="BL260" s="19" t="s">
        <v>185</v>
      </c>
      <c r="BM260" s="225" t="s">
        <v>1973</v>
      </c>
    </row>
    <row r="261" s="2" customFormat="1" ht="16.5" customHeight="1">
      <c r="A261" s="40"/>
      <c r="B261" s="41"/>
      <c r="C261" s="214" t="s">
        <v>1129</v>
      </c>
      <c r="D261" s="214" t="s">
        <v>180</v>
      </c>
      <c r="E261" s="215" t="s">
        <v>3675</v>
      </c>
      <c r="F261" s="216" t="s">
        <v>3676</v>
      </c>
      <c r="G261" s="217" t="s">
        <v>1882</v>
      </c>
      <c r="H261" s="218">
        <v>8</v>
      </c>
      <c r="I261" s="219"/>
      <c r="J261" s="220">
        <f>ROUND(I261*H261,2)</f>
        <v>0</v>
      </c>
      <c r="K261" s="216" t="s">
        <v>19</v>
      </c>
      <c r="L261" s="46"/>
      <c r="M261" s="221" t="s">
        <v>19</v>
      </c>
      <c r="N261" s="222" t="s">
        <v>42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185</v>
      </c>
      <c r="AT261" s="225" t="s">
        <v>180</v>
      </c>
      <c r="AU261" s="225" t="s">
        <v>79</v>
      </c>
      <c r="AY261" s="19" t="s">
        <v>178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185</v>
      </c>
      <c r="BM261" s="225" t="s">
        <v>1983</v>
      </c>
    </row>
    <row r="262" s="2" customFormat="1" ht="21.75" customHeight="1">
      <c r="A262" s="40"/>
      <c r="B262" s="41"/>
      <c r="C262" s="214" t="s">
        <v>1135</v>
      </c>
      <c r="D262" s="214" t="s">
        <v>180</v>
      </c>
      <c r="E262" s="215" t="s">
        <v>3677</v>
      </c>
      <c r="F262" s="216" t="s">
        <v>3626</v>
      </c>
      <c r="G262" s="217" t="s">
        <v>1882</v>
      </c>
      <c r="H262" s="218">
        <v>1</v>
      </c>
      <c r="I262" s="219"/>
      <c r="J262" s="220">
        <f>ROUND(I262*H262,2)</f>
        <v>0</v>
      </c>
      <c r="K262" s="216" t="s">
        <v>19</v>
      </c>
      <c r="L262" s="46"/>
      <c r="M262" s="221" t="s">
        <v>19</v>
      </c>
      <c r="N262" s="222" t="s">
        <v>42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185</v>
      </c>
      <c r="AT262" s="225" t="s">
        <v>180</v>
      </c>
      <c r="AU262" s="225" t="s">
        <v>79</v>
      </c>
      <c r="AY262" s="19" t="s">
        <v>178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185</v>
      </c>
      <c r="BM262" s="225" t="s">
        <v>1991</v>
      </c>
    </row>
    <row r="263" s="2" customFormat="1" ht="16.5" customHeight="1">
      <c r="A263" s="40"/>
      <c r="B263" s="41"/>
      <c r="C263" s="214" t="s">
        <v>1144</v>
      </c>
      <c r="D263" s="214" t="s">
        <v>180</v>
      </c>
      <c r="E263" s="215" t="s">
        <v>3678</v>
      </c>
      <c r="F263" s="216" t="s">
        <v>3628</v>
      </c>
      <c r="G263" s="217" t="s">
        <v>1882</v>
      </c>
      <c r="H263" s="218">
        <v>1</v>
      </c>
      <c r="I263" s="219"/>
      <c r="J263" s="220">
        <f>ROUND(I263*H263,2)</f>
        <v>0</v>
      </c>
      <c r="K263" s="216" t="s">
        <v>19</v>
      </c>
      <c r="L263" s="46"/>
      <c r="M263" s="221" t="s">
        <v>19</v>
      </c>
      <c r="N263" s="222" t="s">
        <v>42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185</v>
      </c>
      <c r="AT263" s="225" t="s">
        <v>180</v>
      </c>
      <c r="AU263" s="225" t="s">
        <v>79</v>
      </c>
      <c r="AY263" s="19" t="s">
        <v>178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185</v>
      </c>
      <c r="BM263" s="225" t="s">
        <v>2001</v>
      </c>
    </row>
    <row r="264" s="2" customFormat="1" ht="16.5" customHeight="1">
      <c r="A264" s="40"/>
      <c r="B264" s="41"/>
      <c r="C264" s="214" t="s">
        <v>1150</v>
      </c>
      <c r="D264" s="214" t="s">
        <v>180</v>
      </c>
      <c r="E264" s="215" t="s">
        <v>3679</v>
      </c>
      <c r="F264" s="216" t="s">
        <v>3630</v>
      </c>
      <c r="G264" s="217" t="s">
        <v>1882</v>
      </c>
      <c r="H264" s="218">
        <v>1</v>
      </c>
      <c r="I264" s="219"/>
      <c r="J264" s="220">
        <f>ROUND(I264*H264,2)</f>
        <v>0</v>
      </c>
      <c r="K264" s="216" t="s">
        <v>19</v>
      </c>
      <c r="L264" s="46"/>
      <c r="M264" s="221" t="s">
        <v>19</v>
      </c>
      <c r="N264" s="222" t="s">
        <v>42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185</v>
      </c>
      <c r="AT264" s="225" t="s">
        <v>180</v>
      </c>
      <c r="AU264" s="225" t="s">
        <v>79</v>
      </c>
      <c r="AY264" s="19" t="s">
        <v>178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185</v>
      </c>
      <c r="BM264" s="225" t="s">
        <v>2012</v>
      </c>
    </row>
    <row r="265" s="2" customFormat="1" ht="16.5" customHeight="1">
      <c r="A265" s="40"/>
      <c r="B265" s="41"/>
      <c r="C265" s="214" t="s">
        <v>1155</v>
      </c>
      <c r="D265" s="214" t="s">
        <v>180</v>
      </c>
      <c r="E265" s="215" t="s">
        <v>3680</v>
      </c>
      <c r="F265" s="216" t="s">
        <v>3632</v>
      </c>
      <c r="G265" s="217" t="s">
        <v>1882</v>
      </c>
      <c r="H265" s="218">
        <v>8</v>
      </c>
      <c r="I265" s="219"/>
      <c r="J265" s="220">
        <f>ROUND(I265*H265,2)</f>
        <v>0</v>
      </c>
      <c r="K265" s="216" t="s">
        <v>19</v>
      </c>
      <c r="L265" s="46"/>
      <c r="M265" s="221" t="s">
        <v>19</v>
      </c>
      <c r="N265" s="222" t="s">
        <v>42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185</v>
      </c>
      <c r="AT265" s="225" t="s">
        <v>180</v>
      </c>
      <c r="AU265" s="225" t="s">
        <v>79</v>
      </c>
      <c r="AY265" s="19" t="s">
        <v>178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185</v>
      </c>
      <c r="BM265" s="225" t="s">
        <v>2024</v>
      </c>
    </row>
    <row r="266" s="2" customFormat="1" ht="16.5" customHeight="1">
      <c r="A266" s="40"/>
      <c r="B266" s="41"/>
      <c r="C266" s="214" t="s">
        <v>1161</v>
      </c>
      <c r="D266" s="214" t="s">
        <v>180</v>
      </c>
      <c r="E266" s="215" t="s">
        <v>3681</v>
      </c>
      <c r="F266" s="216" t="s">
        <v>3634</v>
      </c>
      <c r="G266" s="217" t="s">
        <v>1882</v>
      </c>
      <c r="H266" s="218">
        <v>5</v>
      </c>
      <c r="I266" s="219"/>
      <c r="J266" s="220">
        <f>ROUND(I266*H266,2)</f>
        <v>0</v>
      </c>
      <c r="K266" s="216" t="s">
        <v>19</v>
      </c>
      <c r="L266" s="46"/>
      <c r="M266" s="221" t="s">
        <v>19</v>
      </c>
      <c r="N266" s="222" t="s">
        <v>42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185</v>
      </c>
      <c r="AT266" s="225" t="s">
        <v>180</v>
      </c>
      <c r="AU266" s="225" t="s">
        <v>79</v>
      </c>
      <c r="AY266" s="19" t="s">
        <v>178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79</v>
      </c>
      <c r="BK266" s="226">
        <f>ROUND(I266*H266,2)</f>
        <v>0</v>
      </c>
      <c r="BL266" s="19" t="s">
        <v>185</v>
      </c>
      <c r="BM266" s="225" t="s">
        <v>2034</v>
      </c>
    </row>
    <row r="267" s="2" customFormat="1" ht="16.5" customHeight="1">
      <c r="A267" s="40"/>
      <c r="B267" s="41"/>
      <c r="C267" s="214" t="s">
        <v>1166</v>
      </c>
      <c r="D267" s="214" t="s">
        <v>180</v>
      </c>
      <c r="E267" s="215" t="s">
        <v>3682</v>
      </c>
      <c r="F267" s="216" t="s">
        <v>3636</v>
      </c>
      <c r="G267" s="217" t="s">
        <v>1882</v>
      </c>
      <c r="H267" s="218">
        <v>2</v>
      </c>
      <c r="I267" s="219"/>
      <c r="J267" s="220">
        <f>ROUND(I267*H267,2)</f>
        <v>0</v>
      </c>
      <c r="K267" s="216" t="s">
        <v>19</v>
      </c>
      <c r="L267" s="46"/>
      <c r="M267" s="221" t="s">
        <v>19</v>
      </c>
      <c r="N267" s="222" t="s">
        <v>42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185</v>
      </c>
      <c r="AT267" s="225" t="s">
        <v>180</v>
      </c>
      <c r="AU267" s="225" t="s">
        <v>79</v>
      </c>
      <c r="AY267" s="19" t="s">
        <v>178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185</v>
      </c>
      <c r="BM267" s="225" t="s">
        <v>2042</v>
      </c>
    </row>
    <row r="268" s="2" customFormat="1" ht="16.5" customHeight="1">
      <c r="A268" s="40"/>
      <c r="B268" s="41"/>
      <c r="C268" s="214" t="s">
        <v>1172</v>
      </c>
      <c r="D268" s="214" t="s">
        <v>180</v>
      </c>
      <c r="E268" s="215" t="s">
        <v>3683</v>
      </c>
      <c r="F268" s="216" t="s">
        <v>3638</v>
      </c>
      <c r="G268" s="217" t="s">
        <v>1882</v>
      </c>
      <c r="H268" s="218">
        <v>2</v>
      </c>
      <c r="I268" s="219"/>
      <c r="J268" s="220">
        <f>ROUND(I268*H268,2)</f>
        <v>0</v>
      </c>
      <c r="K268" s="216" t="s">
        <v>19</v>
      </c>
      <c r="L268" s="46"/>
      <c r="M268" s="221" t="s">
        <v>19</v>
      </c>
      <c r="N268" s="222" t="s">
        <v>42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185</v>
      </c>
      <c r="AT268" s="225" t="s">
        <v>180</v>
      </c>
      <c r="AU268" s="225" t="s">
        <v>79</v>
      </c>
      <c r="AY268" s="19" t="s">
        <v>178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185</v>
      </c>
      <c r="BM268" s="225" t="s">
        <v>2052</v>
      </c>
    </row>
    <row r="269" s="2" customFormat="1" ht="16.5" customHeight="1">
      <c r="A269" s="40"/>
      <c r="B269" s="41"/>
      <c r="C269" s="214" t="s">
        <v>1179</v>
      </c>
      <c r="D269" s="214" t="s">
        <v>180</v>
      </c>
      <c r="E269" s="215" t="s">
        <v>3684</v>
      </c>
      <c r="F269" s="216" t="s">
        <v>3640</v>
      </c>
      <c r="G269" s="217" t="s">
        <v>1882</v>
      </c>
      <c r="H269" s="218">
        <v>9</v>
      </c>
      <c r="I269" s="219"/>
      <c r="J269" s="220">
        <f>ROUND(I269*H269,2)</f>
        <v>0</v>
      </c>
      <c r="K269" s="216" t="s">
        <v>19</v>
      </c>
      <c r="L269" s="46"/>
      <c r="M269" s="221" t="s">
        <v>19</v>
      </c>
      <c r="N269" s="222" t="s">
        <v>42</v>
      </c>
      <c r="O269" s="86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185</v>
      </c>
      <c r="AT269" s="225" t="s">
        <v>180</v>
      </c>
      <c r="AU269" s="225" t="s">
        <v>79</v>
      </c>
      <c r="AY269" s="19" t="s">
        <v>178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79</v>
      </c>
      <c r="BK269" s="226">
        <f>ROUND(I269*H269,2)</f>
        <v>0</v>
      </c>
      <c r="BL269" s="19" t="s">
        <v>185</v>
      </c>
      <c r="BM269" s="225" t="s">
        <v>2063</v>
      </c>
    </row>
    <row r="270" s="2" customFormat="1" ht="16.5" customHeight="1">
      <c r="A270" s="40"/>
      <c r="B270" s="41"/>
      <c r="C270" s="214" t="s">
        <v>1184</v>
      </c>
      <c r="D270" s="214" t="s">
        <v>180</v>
      </c>
      <c r="E270" s="215" t="s">
        <v>3685</v>
      </c>
      <c r="F270" s="216" t="s">
        <v>3642</v>
      </c>
      <c r="G270" s="217" t="s">
        <v>1882</v>
      </c>
      <c r="H270" s="218">
        <v>6</v>
      </c>
      <c r="I270" s="219"/>
      <c r="J270" s="220">
        <f>ROUND(I270*H270,2)</f>
        <v>0</v>
      </c>
      <c r="K270" s="216" t="s">
        <v>19</v>
      </c>
      <c r="L270" s="46"/>
      <c r="M270" s="221" t="s">
        <v>19</v>
      </c>
      <c r="N270" s="222" t="s">
        <v>42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185</v>
      </c>
      <c r="AT270" s="225" t="s">
        <v>180</v>
      </c>
      <c r="AU270" s="225" t="s">
        <v>79</v>
      </c>
      <c r="AY270" s="19" t="s">
        <v>178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185</v>
      </c>
      <c r="BM270" s="225" t="s">
        <v>2074</v>
      </c>
    </row>
    <row r="271" s="2" customFormat="1" ht="16.5" customHeight="1">
      <c r="A271" s="40"/>
      <c r="B271" s="41"/>
      <c r="C271" s="214" t="s">
        <v>1189</v>
      </c>
      <c r="D271" s="214" t="s">
        <v>180</v>
      </c>
      <c r="E271" s="215" t="s">
        <v>3686</v>
      </c>
      <c r="F271" s="216" t="s">
        <v>3687</v>
      </c>
      <c r="G271" s="217" t="s">
        <v>275</v>
      </c>
      <c r="H271" s="218">
        <v>120</v>
      </c>
      <c r="I271" s="219"/>
      <c r="J271" s="220">
        <f>ROUND(I271*H271,2)</f>
        <v>0</v>
      </c>
      <c r="K271" s="216" t="s">
        <v>19</v>
      </c>
      <c r="L271" s="46"/>
      <c r="M271" s="221" t="s">
        <v>19</v>
      </c>
      <c r="N271" s="222" t="s">
        <v>42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185</v>
      </c>
      <c r="AT271" s="225" t="s">
        <v>180</v>
      </c>
      <c r="AU271" s="225" t="s">
        <v>79</v>
      </c>
      <c r="AY271" s="19" t="s">
        <v>178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79</v>
      </c>
      <c r="BK271" s="226">
        <f>ROUND(I271*H271,2)</f>
        <v>0</v>
      </c>
      <c r="BL271" s="19" t="s">
        <v>185</v>
      </c>
      <c r="BM271" s="225" t="s">
        <v>2083</v>
      </c>
    </row>
    <row r="272" s="2" customFormat="1" ht="16.5" customHeight="1">
      <c r="A272" s="40"/>
      <c r="B272" s="41"/>
      <c r="C272" s="214" t="s">
        <v>1194</v>
      </c>
      <c r="D272" s="214" t="s">
        <v>180</v>
      </c>
      <c r="E272" s="215" t="s">
        <v>3688</v>
      </c>
      <c r="F272" s="216" t="s">
        <v>3557</v>
      </c>
      <c r="G272" s="217" t="s">
        <v>275</v>
      </c>
      <c r="H272" s="218">
        <v>600</v>
      </c>
      <c r="I272" s="219"/>
      <c r="J272" s="220">
        <f>ROUND(I272*H272,2)</f>
        <v>0</v>
      </c>
      <c r="K272" s="216" t="s">
        <v>19</v>
      </c>
      <c r="L272" s="46"/>
      <c r="M272" s="221" t="s">
        <v>19</v>
      </c>
      <c r="N272" s="222" t="s">
        <v>42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185</v>
      </c>
      <c r="AT272" s="225" t="s">
        <v>180</v>
      </c>
      <c r="AU272" s="225" t="s">
        <v>79</v>
      </c>
      <c r="AY272" s="19" t="s">
        <v>178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185</v>
      </c>
      <c r="BM272" s="225" t="s">
        <v>2092</v>
      </c>
    </row>
    <row r="273" s="2" customFormat="1" ht="16.5" customHeight="1">
      <c r="A273" s="40"/>
      <c r="B273" s="41"/>
      <c r="C273" s="214" t="s">
        <v>1199</v>
      </c>
      <c r="D273" s="214" t="s">
        <v>180</v>
      </c>
      <c r="E273" s="215" t="s">
        <v>3574</v>
      </c>
      <c r="F273" s="216" t="s">
        <v>3575</v>
      </c>
      <c r="G273" s="217" t="s">
        <v>275</v>
      </c>
      <c r="H273" s="218">
        <v>130</v>
      </c>
      <c r="I273" s="219"/>
      <c r="J273" s="220">
        <f>ROUND(I273*H273,2)</f>
        <v>0</v>
      </c>
      <c r="K273" s="216" t="s">
        <v>19</v>
      </c>
      <c r="L273" s="46"/>
      <c r="M273" s="221" t="s">
        <v>19</v>
      </c>
      <c r="N273" s="222" t="s">
        <v>42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185</v>
      </c>
      <c r="AT273" s="225" t="s">
        <v>180</v>
      </c>
      <c r="AU273" s="225" t="s">
        <v>79</v>
      </c>
      <c r="AY273" s="19" t="s">
        <v>178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185</v>
      </c>
      <c r="BM273" s="225" t="s">
        <v>2101</v>
      </c>
    </row>
    <row r="274" s="2" customFormat="1" ht="16.5" customHeight="1">
      <c r="A274" s="40"/>
      <c r="B274" s="41"/>
      <c r="C274" s="214" t="s">
        <v>1205</v>
      </c>
      <c r="D274" s="214" t="s">
        <v>180</v>
      </c>
      <c r="E274" s="215" t="s">
        <v>3689</v>
      </c>
      <c r="F274" s="216" t="s">
        <v>3690</v>
      </c>
      <c r="G274" s="217" t="s">
        <v>275</v>
      </c>
      <c r="H274" s="218">
        <v>220</v>
      </c>
      <c r="I274" s="219"/>
      <c r="J274" s="220">
        <f>ROUND(I274*H274,2)</f>
        <v>0</v>
      </c>
      <c r="K274" s="216" t="s">
        <v>19</v>
      </c>
      <c r="L274" s="46"/>
      <c r="M274" s="221" t="s">
        <v>19</v>
      </c>
      <c r="N274" s="222" t="s">
        <v>42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185</v>
      </c>
      <c r="AT274" s="225" t="s">
        <v>180</v>
      </c>
      <c r="AU274" s="225" t="s">
        <v>79</v>
      </c>
      <c r="AY274" s="19" t="s">
        <v>178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185</v>
      </c>
      <c r="BM274" s="225" t="s">
        <v>2110</v>
      </c>
    </row>
    <row r="275" s="2" customFormat="1" ht="16.5" customHeight="1">
      <c r="A275" s="40"/>
      <c r="B275" s="41"/>
      <c r="C275" s="214" t="s">
        <v>1211</v>
      </c>
      <c r="D275" s="214" t="s">
        <v>180</v>
      </c>
      <c r="E275" s="215" t="s">
        <v>3691</v>
      </c>
      <c r="F275" s="216" t="s">
        <v>3692</v>
      </c>
      <c r="G275" s="217" t="s">
        <v>275</v>
      </c>
      <c r="H275" s="218">
        <v>90</v>
      </c>
      <c r="I275" s="219"/>
      <c r="J275" s="220">
        <f>ROUND(I275*H275,2)</f>
        <v>0</v>
      </c>
      <c r="K275" s="216" t="s">
        <v>19</v>
      </c>
      <c r="L275" s="46"/>
      <c r="M275" s="221" t="s">
        <v>19</v>
      </c>
      <c r="N275" s="222" t="s">
        <v>42</v>
      </c>
      <c r="O275" s="86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185</v>
      </c>
      <c r="AT275" s="225" t="s">
        <v>180</v>
      </c>
      <c r="AU275" s="225" t="s">
        <v>79</v>
      </c>
      <c r="AY275" s="19" t="s">
        <v>178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185</v>
      </c>
      <c r="BM275" s="225" t="s">
        <v>2121</v>
      </c>
    </row>
    <row r="276" s="2" customFormat="1" ht="16.5" customHeight="1">
      <c r="A276" s="40"/>
      <c r="B276" s="41"/>
      <c r="C276" s="214" t="s">
        <v>1220</v>
      </c>
      <c r="D276" s="214" t="s">
        <v>180</v>
      </c>
      <c r="E276" s="215" t="s">
        <v>3693</v>
      </c>
      <c r="F276" s="216" t="s">
        <v>3694</v>
      </c>
      <c r="G276" s="217" t="s">
        <v>275</v>
      </c>
      <c r="H276" s="218">
        <v>50</v>
      </c>
      <c r="I276" s="219"/>
      <c r="J276" s="220">
        <f>ROUND(I276*H276,2)</f>
        <v>0</v>
      </c>
      <c r="K276" s="216" t="s">
        <v>19</v>
      </c>
      <c r="L276" s="46"/>
      <c r="M276" s="221" t="s">
        <v>19</v>
      </c>
      <c r="N276" s="222" t="s">
        <v>42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185</v>
      </c>
      <c r="AT276" s="225" t="s">
        <v>180</v>
      </c>
      <c r="AU276" s="225" t="s">
        <v>79</v>
      </c>
      <c r="AY276" s="19" t="s">
        <v>178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185</v>
      </c>
      <c r="BM276" s="225" t="s">
        <v>2132</v>
      </c>
    </row>
    <row r="277" s="2" customFormat="1" ht="16.5" customHeight="1">
      <c r="A277" s="40"/>
      <c r="B277" s="41"/>
      <c r="C277" s="214" t="s">
        <v>1226</v>
      </c>
      <c r="D277" s="214" t="s">
        <v>180</v>
      </c>
      <c r="E277" s="215" t="s">
        <v>3695</v>
      </c>
      <c r="F277" s="216" t="s">
        <v>3696</v>
      </c>
      <c r="G277" s="217" t="s">
        <v>275</v>
      </c>
      <c r="H277" s="218">
        <v>10</v>
      </c>
      <c r="I277" s="219"/>
      <c r="J277" s="220">
        <f>ROUND(I277*H277,2)</f>
        <v>0</v>
      </c>
      <c r="K277" s="216" t="s">
        <v>19</v>
      </c>
      <c r="L277" s="46"/>
      <c r="M277" s="221" t="s">
        <v>19</v>
      </c>
      <c r="N277" s="222" t="s">
        <v>42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185</v>
      </c>
      <c r="AT277" s="225" t="s">
        <v>180</v>
      </c>
      <c r="AU277" s="225" t="s">
        <v>79</v>
      </c>
      <c r="AY277" s="19" t="s">
        <v>178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185</v>
      </c>
      <c r="BM277" s="225" t="s">
        <v>2143</v>
      </c>
    </row>
    <row r="278" s="2" customFormat="1" ht="16.5" customHeight="1">
      <c r="A278" s="40"/>
      <c r="B278" s="41"/>
      <c r="C278" s="214" t="s">
        <v>1231</v>
      </c>
      <c r="D278" s="214" t="s">
        <v>180</v>
      </c>
      <c r="E278" s="215" t="s">
        <v>3697</v>
      </c>
      <c r="F278" s="216" t="s">
        <v>3510</v>
      </c>
      <c r="G278" s="217" t="s">
        <v>1882</v>
      </c>
      <c r="H278" s="218">
        <v>45</v>
      </c>
      <c r="I278" s="219"/>
      <c r="J278" s="220">
        <f>ROUND(I278*H278,2)</f>
        <v>0</v>
      </c>
      <c r="K278" s="216" t="s">
        <v>19</v>
      </c>
      <c r="L278" s="46"/>
      <c r="M278" s="221" t="s">
        <v>19</v>
      </c>
      <c r="N278" s="222" t="s">
        <v>42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185</v>
      </c>
      <c r="AT278" s="225" t="s">
        <v>180</v>
      </c>
      <c r="AU278" s="225" t="s">
        <v>79</v>
      </c>
      <c r="AY278" s="19" t="s">
        <v>178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185</v>
      </c>
      <c r="BM278" s="225" t="s">
        <v>2154</v>
      </c>
    </row>
    <row r="279" s="2" customFormat="1" ht="16.5" customHeight="1">
      <c r="A279" s="40"/>
      <c r="B279" s="41"/>
      <c r="C279" s="214" t="s">
        <v>1238</v>
      </c>
      <c r="D279" s="214" t="s">
        <v>180</v>
      </c>
      <c r="E279" s="215" t="s">
        <v>3698</v>
      </c>
      <c r="F279" s="216" t="s">
        <v>3518</v>
      </c>
      <c r="G279" s="217" t="s">
        <v>1882</v>
      </c>
      <c r="H279" s="218">
        <v>5</v>
      </c>
      <c r="I279" s="219"/>
      <c r="J279" s="220">
        <f>ROUND(I279*H279,2)</f>
        <v>0</v>
      </c>
      <c r="K279" s="216" t="s">
        <v>19</v>
      </c>
      <c r="L279" s="46"/>
      <c r="M279" s="221" t="s">
        <v>19</v>
      </c>
      <c r="N279" s="222" t="s">
        <v>42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185</v>
      </c>
      <c r="AT279" s="225" t="s">
        <v>180</v>
      </c>
      <c r="AU279" s="225" t="s">
        <v>79</v>
      </c>
      <c r="AY279" s="19" t="s">
        <v>178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185</v>
      </c>
      <c r="BM279" s="225" t="s">
        <v>2165</v>
      </c>
    </row>
    <row r="280" s="2" customFormat="1" ht="16.5" customHeight="1">
      <c r="A280" s="40"/>
      <c r="B280" s="41"/>
      <c r="C280" s="214" t="s">
        <v>1241</v>
      </c>
      <c r="D280" s="214" t="s">
        <v>180</v>
      </c>
      <c r="E280" s="215" t="s">
        <v>3699</v>
      </c>
      <c r="F280" s="216" t="s">
        <v>3650</v>
      </c>
      <c r="G280" s="217" t="s">
        <v>1882</v>
      </c>
      <c r="H280" s="218">
        <v>50</v>
      </c>
      <c r="I280" s="219"/>
      <c r="J280" s="220">
        <f>ROUND(I280*H280,2)</f>
        <v>0</v>
      </c>
      <c r="K280" s="216" t="s">
        <v>19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185</v>
      </c>
      <c r="AT280" s="225" t="s">
        <v>180</v>
      </c>
      <c r="AU280" s="225" t="s">
        <v>79</v>
      </c>
      <c r="AY280" s="19" t="s">
        <v>178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185</v>
      </c>
      <c r="BM280" s="225" t="s">
        <v>2172</v>
      </c>
    </row>
    <row r="281" s="2" customFormat="1" ht="16.5" customHeight="1">
      <c r="A281" s="40"/>
      <c r="B281" s="41"/>
      <c r="C281" s="214" t="s">
        <v>1246</v>
      </c>
      <c r="D281" s="214" t="s">
        <v>180</v>
      </c>
      <c r="E281" s="215" t="s">
        <v>3700</v>
      </c>
      <c r="F281" s="216" t="s">
        <v>3522</v>
      </c>
      <c r="G281" s="217" t="s">
        <v>1882</v>
      </c>
      <c r="H281" s="218">
        <v>150</v>
      </c>
      <c r="I281" s="219"/>
      <c r="J281" s="220">
        <f>ROUND(I281*H281,2)</f>
        <v>0</v>
      </c>
      <c r="K281" s="216" t="s">
        <v>19</v>
      </c>
      <c r="L281" s="46"/>
      <c r="M281" s="221" t="s">
        <v>19</v>
      </c>
      <c r="N281" s="222" t="s">
        <v>42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185</v>
      </c>
      <c r="AT281" s="225" t="s">
        <v>180</v>
      </c>
      <c r="AU281" s="225" t="s">
        <v>79</v>
      </c>
      <c r="AY281" s="19" t="s">
        <v>178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79</v>
      </c>
      <c r="BK281" s="226">
        <f>ROUND(I281*H281,2)</f>
        <v>0</v>
      </c>
      <c r="BL281" s="19" t="s">
        <v>185</v>
      </c>
      <c r="BM281" s="225" t="s">
        <v>2181</v>
      </c>
    </row>
    <row r="282" s="2" customFormat="1" ht="16.5" customHeight="1">
      <c r="A282" s="40"/>
      <c r="B282" s="41"/>
      <c r="C282" s="214" t="s">
        <v>1251</v>
      </c>
      <c r="D282" s="214" t="s">
        <v>180</v>
      </c>
      <c r="E282" s="215" t="s">
        <v>3701</v>
      </c>
      <c r="F282" s="216" t="s">
        <v>3474</v>
      </c>
      <c r="G282" s="217" t="s">
        <v>1882</v>
      </c>
      <c r="H282" s="218">
        <v>2</v>
      </c>
      <c r="I282" s="219"/>
      <c r="J282" s="220">
        <f>ROUND(I282*H282,2)</f>
        <v>0</v>
      </c>
      <c r="K282" s="216" t="s">
        <v>19</v>
      </c>
      <c r="L282" s="46"/>
      <c r="M282" s="221" t="s">
        <v>19</v>
      </c>
      <c r="N282" s="222" t="s">
        <v>42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185</v>
      </c>
      <c r="AT282" s="225" t="s">
        <v>180</v>
      </c>
      <c r="AU282" s="225" t="s">
        <v>79</v>
      </c>
      <c r="AY282" s="19" t="s">
        <v>178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185</v>
      </c>
      <c r="BM282" s="225" t="s">
        <v>2189</v>
      </c>
    </row>
    <row r="283" s="2" customFormat="1" ht="16.5" customHeight="1">
      <c r="A283" s="40"/>
      <c r="B283" s="41"/>
      <c r="C283" s="214" t="s">
        <v>1253</v>
      </c>
      <c r="D283" s="214" t="s">
        <v>180</v>
      </c>
      <c r="E283" s="215" t="s">
        <v>3702</v>
      </c>
      <c r="F283" s="216" t="s">
        <v>3703</v>
      </c>
      <c r="G283" s="217" t="s">
        <v>193</v>
      </c>
      <c r="H283" s="218">
        <v>4.5</v>
      </c>
      <c r="I283" s="219"/>
      <c r="J283" s="220">
        <f>ROUND(I283*H283,2)</f>
        <v>0</v>
      </c>
      <c r="K283" s="216" t="s">
        <v>19</v>
      </c>
      <c r="L283" s="46"/>
      <c r="M283" s="221" t="s">
        <v>19</v>
      </c>
      <c r="N283" s="222" t="s">
        <v>42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185</v>
      </c>
      <c r="AT283" s="225" t="s">
        <v>180</v>
      </c>
      <c r="AU283" s="225" t="s">
        <v>79</v>
      </c>
      <c r="AY283" s="19" t="s">
        <v>178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79</v>
      </c>
      <c r="BK283" s="226">
        <f>ROUND(I283*H283,2)</f>
        <v>0</v>
      </c>
      <c r="BL283" s="19" t="s">
        <v>185</v>
      </c>
      <c r="BM283" s="225" t="s">
        <v>2204</v>
      </c>
    </row>
    <row r="284" s="2" customFormat="1" ht="16.5" customHeight="1">
      <c r="A284" s="40"/>
      <c r="B284" s="41"/>
      <c r="C284" s="214" t="s">
        <v>1257</v>
      </c>
      <c r="D284" s="214" t="s">
        <v>180</v>
      </c>
      <c r="E284" s="215" t="s">
        <v>3704</v>
      </c>
      <c r="F284" s="216" t="s">
        <v>3658</v>
      </c>
      <c r="G284" s="217" t="s">
        <v>275</v>
      </c>
      <c r="H284" s="218">
        <v>60</v>
      </c>
      <c r="I284" s="219"/>
      <c r="J284" s="220">
        <f>ROUND(I284*H284,2)</f>
        <v>0</v>
      </c>
      <c r="K284" s="216" t="s">
        <v>19</v>
      </c>
      <c r="L284" s="46"/>
      <c r="M284" s="221" t="s">
        <v>19</v>
      </c>
      <c r="N284" s="222" t="s">
        <v>42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185</v>
      </c>
      <c r="AT284" s="225" t="s">
        <v>180</v>
      </c>
      <c r="AU284" s="225" t="s">
        <v>79</v>
      </c>
      <c r="AY284" s="19" t="s">
        <v>178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185</v>
      </c>
      <c r="BM284" s="225" t="s">
        <v>2217</v>
      </c>
    </row>
    <row r="285" s="2" customFormat="1" ht="16.5" customHeight="1">
      <c r="A285" s="40"/>
      <c r="B285" s="41"/>
      <c r="C285" s="214" t="s">
        <v>1262</v>
      </c>
      <c r="D285" s="214" t="s">
        <v>180</v>
      </c>
      <c r="E285" s="215" t="s">
        <v>3705</v>
      </c>
      <c r="F285" s="216" t="s">
        <v>3593</v>
      </c>
      <c r="G285" s="217" t="s">
        <v>3594</v>
      </c>
      <c r="H285" s="218">
        <v>1</v>
      </c>
      <c r="I285" s="219"/>
      <c r="J285" s="220">
        <f>ROUND(I285*H285,2)</f>
        <v>0</v>
      </c>
      <c r="K285" s="216" t="s">
        <v>19</v>
      </c>
      <c r="L285" s="46"/>
      <c r="M285" s="221" t="s">
        <v>19</v>
      </c>
      <c r="N285" s="222" t="s">
        <v>42</v>
      </c>
      <c r="O285" s="86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185</v>
      </c>
      <c r="AT285" s="225" t="s">
        <v>180</v>
      </c>
      <c r="AU285" s="225" t="s">
        <v>79</v>
      </c>
      <c r="AY285" s="19" t="s">
        <v>178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79</v>
      </c>
      <c r="BK285" s="226">
        <f>ROUND(I285*H285,2)</f>
        <v>0</v>
      </c>
      <c r="BL285" s="19" t="s">
        <v>185</v>
      </c>
      <c r="BM285" s="225" t="s">
        <v>2228</v>
      </c>
    </row>
    <row r="286" s="12" customFormat="1" ht="25.92" customHeight="1">
      <c r="A286" s="12"/>
      <c r="B286" s="198"/>
      <c r="C286" s="199"/>
      <c r="D286" s="200" t="s">
        <v>70</v>
      </c>
      <c r="E286" s="201" t="s">
        <v>3706</v>
      </c>
      <c r="F286" s="201" t="s">
        <v>3707</v>
      </c>
      <c r="G286" s="199"/>
      <c r="H286" s="199"/>
      <c r="I286" s="202"/>
      <c r="J286" s="203">
        <f>BK286</f>
        <v>0</v>
      </c>
      <c r="K286" s="199"/>
      <c r="L286" s="204"/>
      <c r="M286" s="205"/>
      <c r="N286" s="206"/>
      <c r="O286" s="206"/>
      <c r="P286" s="207">
        <f>SUM(P287:P300)</f>
        <v>0</v>
      </c>
      <c r="Q286" s="206"/>
      <c r="R286" s="207">
        <f>SUM(R287:R300)</f>
        <v>0</v>
      </c>
      <c r="S286" s="206"/>
      <c r="T286" s="208">
        <f>SUM(T287:T300)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9" t="s">
        <v>79</v>
      </c>
      <c r="AT286" s="210" t="s">
        <v>70</v>
      </c>
      <c r="AU286" s="210" t="s">
        <v>71</v>
      </c>
      <c r="AY286" s="209" t="s">
        <v>178</v>
      </c>
      <c r="BK286" s="211">
        <f>SUM(BK287:BK300)</f>
        <v>0</v>
      </c>
    </row>
    <row r="287" s="2" customFormat="1" ht="16.5" customHeight="1">
      <c r="A287" s="40"/>
      <c r="B287" s="41"/>
      <c r="C287" s="214" t="s">
        <v>1265</v>
      </c>
      <c r="D287" s="214" t="s">
        <v>180</v>
      </c>
      <c r="E287" s="215" t="s">
        <v>3708</v>
      </c>
      <c r="F287" s="216" t="s">
        <v>3709</v>
      </c>
      <c r="G287" s="217" t="s">
        <v>275</v>
      </c>
      <c r="H287" s="218">
        <v>150</v>
      </c>
      <c r="I287" s="219"/>
      <c r="J287" s="220">
        <f>ROUND(I287*H287,2)</f>
        <v>0</v>
      </c>
      <c r="K287" s="216" t="s">
        <v>19</v>
      </c>
      <c r="L287" s="46"/>
      <c r="M287" s="221" t="s">
        <v>19</v>
      </c>
      <c r="N287" s="222" t="s">
        <v>42</v>
      </c>
      <c r="O287" s="86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185</v>
      </c>
      <c r="AT287" s="225" t="s">
        <v>180</v>
      </c>
      <c r="AU287" s="225" t="s">
        <v>79</v>
      </c>
      <c r="AY287" s="19" t="s">
        <v>178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79</v>
      </c>
      <c r="BK287" s="226">
        <f>ROUND(I287*H287,2)</f>
        <v>0</v>
      </c>
      <c r="BL287" s="19" t="s">
        <v>185</v>
      </c>
      <c r="BM287" s="225" t="s">
        <v>2239</v>
      </c>
    </row>
    <row r="288" s="2" customFormat="1" ht="16.5" customHeight="1">
      <c r="A288" s="40"/>
      <c r="B288" s="41"/>
      <c r="C288" s="214" t="s">
        <v>1267</v>
      </c>
      <c r="D288" s="214" t="s">
        <v>180</v>
      </c>
      <c r="E288" s="215" t="s">
        <v>3710</v>
      </c>
      <c r="F288" s="216" t="s">
        <v>3711</v>
      </c>
      <c r="G288" s="217" t="s">
        <v>1882</v>
      </c>
      <c r="H288" s="218">
        <v>8</v>
      </c>
      <c r="I288" s="219"/>
      <c r="J288" s="220">
        <f>ROUND(I288*H288,2)</f>
        <v>0</v>
      </c>
      <c r="K288" s="216" t="s">
        <v>19</v>
      </c>
      <c r="L288" s="46"/>
      <c r="M288" s="221" t="s">
        <v>19</v>
      </c>
      <c r="N288" s="222" t="s">
        <v>42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185</v>
      </c>
      <c r="AT288" s="225" t="s">
        <v>180</v>
      </c>
      <c r="AU288" s="225" t="s">
        <v>79</v>
      </c>
      <c r="AY288" s="19" t="s">
        <v>178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185</v>
      </c>
      <c r="BM288" s="225" t="s">
        <v>2248</v>
      </c>
    </row>
    <row r="289" s="2" customFormat="1" ht="16.5" customHeight="1">
      <c r="A289" s="40"/>
      <c r="B289" s="41"/>
      <c r="C289" s="214" t="s">
        <v>1269</v>
      </c>
      <c r="D289" s="214" t="s">
        <v>180</v>
      </c>
      <c r="E289" s="215" t="s">
        <v>3712</v>
      </c>
      <c r="F289" s="216" t="s">
        <v>3713</v>
      </c>
      <c r="G289" s="217" t="s">
        <v>1882</v>
      </c>
      <c r="H289" s="218">
        <v>40</v>
      </c>
      <c r="I289" s="219"/>
      <c r="J289" s="220">
        <f>ROUND(I289*H289,2)</f>
        <v>0</v>
      </c>
      <c r="K289" s="216" t="s">
        <v>19</v>
      </c>
      <c r="L289" s="46"/>
      <c r="M289" s="221" t="s">
        <v>19</v>
      </c>
      <c r="N289" s="222" t="s">
        <v>42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185</v>
      </c>
      <c r="AT289" s="225" t="s">
        <v>180</v>
      </c>
      <c r="AU289" s="225" t="s">
        <v>79</v>
      </c>
      <c r="AY289" s="19" t="s">
        <v>178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79</v>
      </c>
      <c r="BK289" s="226">
        <f>ROUND(I289*H289,2)</f>
        <v>0</v>
      </c>
      <c r="BL289" s="19" t="s">
        <v>185</v>
      </c>
      <c r="BM289" s="225" t="s">
        <v>2258</v>
      </c>
    </row>
    <row r="290" s="2" customFormat="1" ht="16.5" customHeight="1">
      <c r="A290" s="40"/>
      <c r="B290" s="41"/>
      <c r="C290" s="214" t="s">
        <v>1277</v>
      </c>
      <c r="D290" s="214" t="s">
        <v>180</v>
      </c>
      <c r="E290" s="215" t="s">
        <v>3714</v>
      </c>
      <c r="F290" s="216" t="s">
        <v>3715</v>
      </c>
      <c r="G290" s="217" t="s">
        <v>1882</v>
      </c>
      <c r="H290" s="218">
        <v>4</v>
      </c>
      <c r="I290" s="219"/>
      <c r="J290" s="220">
        <f>ROUND(I290*H290,2)</f>
        <v>0</v>
      </c>
      <c r="K290" s="216" t="s">
        <v>19</v>
      </c>
      <c r="L290" s="46"/>
      <c r="M290" s="221" t="s">
        <v>19</v>
      </c>
      <c r="N290" s="222" t="s">
        <v>42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185</v>
      </c>
      <c r="AT290" s="225" t="s">
        <v>180</v>
      </c>
      <c r="AU290" s="225" t="s">
        <v>79</v>
      </c>
      <c r="AY290" s="19" t="s">
        <v>178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185</v>
      </c>
      <c r="BM290" s="225" t="s">
        <v>2268</v>
      </c>
    </row>
    <row r="291" s="2" customFormat="1" ht="16.5" customHeight="1">
      <c r="A291" s="40"/>
      <c r="B291" s="41"/>
      <c r="C291" s="214" t="s">
        <v>1282</v>
      </c>
      <c r="D291" s="214" t="s">
        <v>180</v>
      </c>
      <c r="E291" s="215" t="s">
        <v>3716</v>
      </c>
      <c r="F291" s="216" t="s">
        <v>3717</v>
      </c>
      <c r="G291" s="217" t="s">
        <v>1882</v>
      </c>
      <c r="H291" s="218">
        <v>5</v>
      </c>
      <c r="I291" s="219"/>
      <c r="J291" s="220">
        <f>ROUND(I291*H291,2)</f>
        <v>0</v>
      </c>
      <c r="K291" s="216" t="s">
        <v>19</v>
      </c>
      <c r="L291" s="46"/>
      <c r="M291" s="221" t="s">
        <v>19</v>
      </c>
      <c r="N291" s="222" t="s">
        <v>42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185</v>
      </c>
      <c r="AT291" s="225" t="s">
        <v>180</v>
      </c>
      <c r="AU291" s="225" t="s">
        <v>79</v>
      </c>
      <c r="AY291" s="19" t="s">
        <v>178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79</v>
      </c>
      <c r="BK291" s="226">
        <f>ROUND(I291*H291,2)</f>
        <v>0</v>
      </c>
      <c r="BL291" s="19" t="s">
        <v>185</v>
      </c>
      <c r="BM291" s="225" t="s">
        <v>2281</v>
      </c>
    </row>
    <row r="292" s="2" customFormat="1" ht="16.5" customHeight="1">
      <c r="A292" s="40"/>
      <c r="B292" s="41"/>
      <c r="C292" s="214" t="s">
        <v>1288</v>
      </c>
      <c r="D292" s="214" t="s">
        <v>180</v>
      </c>
      <c r="E292" s="215" t="s">
        <v>3718</v>
      </c>
      <c r="F292" s="216" t="s">
        <v>3719</v>
      </c>
      <c r="G292" s="217" t="s">
        <v>1882</v>
      </c>
      <c r="H292" s="218">
        <v>12</v>
      </c>
      <c r="I292" s="219"/>
      <c r="J292" s="220">
        <f>ROUND(I292*H292,2)</f>
        <v>0</v>
      </c>
      <c r="K292" s="216" t="s">
        <v>19</v>
      </c>
      <c r="L292" s="46"/>
      <c r="M292" s="221" t="s">
        <v>19</v>
      </c>
      <c r="N292" s="222" t="s">
        <v>42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185</v>
      </c>
      <c r="AT292" s="225" t="s">
        <v>180</v>
      </c>
      <c r="AU292" s="225" t="s">
        <v>79</v>
      </c>
      <c r="AY292" s="19" t="s">
        <v>178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185</v>
      </c>
      <c r="BM292" s="225" t="s">
        <v>2292</v>
      </c>
    </row>
    <row r="293" s="2" customFormat="1" ht="16.5" customHeight="1">
      <c r="A293" s="40"/>
      <c r="B293" s="41"/>
      <c r="C293" s="214" t="s">
        <v>1298</v>
      </c>
      <c r="D293" s="214" t="s">
        <v>180</v>
      </c>
      <c r="E293" s="215" t="s">
        <v>3720</v>
      </c>
      <c r="F293" s="216" t="s">
        <v>3721</v>
      </c>
      <c r="G293" s="217" t="s">
        <v>275</v>
      </c>
      <c r="H293" s="218">
        <v>25</v>
      </c>
      <c r="I293" s="219"/>
      <c r="J293" s="220">
        <f>ROUND(I293*H293,2)</f>
        <v>0</v>
      </c>
      <c r="K293" s="216" t="s">
        <v>19</v>
      </c>
      <c r="L293" s="46"/>
      <c r="M293" s="221" t="s">
        <v>19</v>
      </c>
      <c r="N293" s="222" t="s">
        <v>42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185</v>
      </c>
      <c r="AT293" s="225" t="s">
        <v>180</v>
      </c>
      <c r="AU293" s="225" t="s">
        <v>79</v>
      </c>
      <c r="AY293" s="19" t="s">
        <v>178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185</v>
      </c>
      <c r="BM293" s="225" t="s">
        <v>2303</v>
      </c>
    </row>
    <row r="294" s="2" customFormat="1" ht="16.5" customHeight="1">
      <c r="A294" s="40"/>
      <c r="B294" s="41"/>
      <c r="C294" s="214" t="s">
        <v>1305</v>
      </c>
      <c r="D294" s="214" t="s">
        <v>180</v>
      </c>
      <c r="E294" s="215" t="s">
        <v>3722</v>
      </c>
      <c r="F294" s="216" t="s">
        <v>3723</v>
      </c>
      <c r="G294" s="217" t="s">
        <v>1882</v>
      </c>
      <c r="H294" s="218">
        <v>5</v>
      </c>
      <c r="I294" s="219"/>
      <c r="J294" s="220">
        <f>ROUND(I294*H294,2)</f>
        <v>0</v>
      </c>
      <c r="K294" s="216" t="s">
        <v>19</v>
      </c>
      <c r="L294" s="46"/>
      <c r="M294" s="221" t="s">
        <v>19</v>
      </c>
      <c r="N294" s="222" t="s">
        <v>42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185</v>
      </c>
      <c r="AT294" s="225" t="s">
        <v>180</v>
      </c>
      <c r="AU294" s="225" t="s">
        <v>79</v>
      </c>
      <c r="AY294" s="19" t="s">
        <v>178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79</v>
      </c>
      <c r="BK294" s="226">
        <f>ROUND(I294*H294,2)</f>
        <v>0</v>
      </c>
      <c r="BL294" s="19" t="s">
        <v>185</v>
      </c>
      <c r="BM294" s="225" t="s">
        <v>2313</v>
      </c>
    </row>
    <row r="295" s="2" customFormat="1" ht="16.5" customHeight="1">
      <c r="A295" s="40"/>
      <c r="B295" s="41"/>
      <c r="C295" s="214" t="s">
        <v>1310</v>
      </c>
      <c r="D295" s="214" t="s">
        <v>180</v>
      </c>
      <c r="E295" s="215" t="s">
        <v>3724</v>
      </c>
      <c r="F295" s="216" t="s">
        <v>3725</v>
      </c>
      <c r="G295" s="217" t="s">
        <v>1882</v>
      </c>
      <c r="H295" s="218">
        <v>5</v>
      </c>
      <c r="I295" s="219"/>
      <c r="J295" s="220">
        <f>ROUND(I295*H295,2)</f>
        <v>0</v>
      </c>
      <c r="K295" s="216" t="s">
        <v>19</v>
      </c>
      <c r="L295" s="46"/>
      <c r="M295" s="221" t="s">
        <v>19</v>
      </c>
      <c r="N295" s="222" t="s">
        <v>42</v>
      </c>
      <c r="O295" s="86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185</v>
      </c>
      <c r="AT295" s="225" t="s">
        <v>180</v>
      </c>
      <c r="AU295" s="225" t="s">
        <v>79</v>
      </c>
      <c r="AY295" s="19" t="s">
        <v>178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79</v>
      </c>
      <c r="BK295" s="226">
        <f>ROUND(I295*H295,2)</f>
        <v>0</v>
      </c>
      <c r="BL295" s="19" t="s">
        <v>185</v>
      </c>
      <c r="BM295" s="225" t="s">
        <v>2326</v>
      </c>
    </row>
    <row r="296" s="2" customFormat="1" ht="16.5" customHeight="1">
      <c r="A296" s="40"/>
      <c r="B296" s="41"/>
      <c r="C296" s="214" t="s">
        <v>1316</v>
      </c>
      <c r="D296" s="214" t="s">
        <v>180</v>
      </c>
      <c r="E296" s="215" t="s">
        <v>3726</v>
      </c>
      <c r="F296" s="216" t="s">
        <v>3727</v>
      </c>
      <c r="G296" s="217" t="s">
        <v>1882</v>
      </c>
      <c r="H296" s="218">
        <v>8</v>
      </c>
      <c r="I296" s="219"/>
      <c r="J296" s="220">
        <f>ROUND(I296*H296,2)</f>
        <v>0</v>
      </c>
      <c r="K296" s="216" t="s">
        <v>19</v>
      </c>
      <c r="L296" s="46"/>
      <c r="M296" s="221" t="s">
        <v>19</v>
      </c>
      <c r="N296" s="222" t="s">
        <v>42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185</v>
      </c>
      <c r="AT296" s="225" t="s">
        <v>180</v>
      </c>
      <c r="AU296" s="225" t="s">
        <v>79</v>
      </c>
      <c r="AY296" s="19" t="s">
        <v>178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185</v>
      </c>
      <c r="BM296" s="225" t="s">
        <v>2338</v>
      </c>
    </row>
    <row r="297" s="2" customFormat="1" ht="16.5" customHeight="1">
      <c r="A297" s="40"/>
      <c r="B297" s="41"/>
      <c r="C297" s="214" t="s">
        <v>1321</v>
      </c>
      <c r="D297" s="214" t="s">
        <v>180</v>
      </c>
      <c r="E297" s="215" t="s">
        <v>3728</v>
      </c>
      <c r="F297" s="216" t="s">
        <v>3729</v>
      </c>
      <c r="G297" s="217" t="s">
        <v>275</v>
      </c>
      <c r="H297" s="218">
        <v>90</v>
      </c>
      <c r="I297" s="219"/>
      <c r="J297" s="220">
        <f>ROUND(I297*H297,2)</f>
        <v>0</v>
      </c>
      <c r="K297" s="216" t="s">
        <v>19</v>
      </c>
      <c r="L297" s="46"/>
      <c r="M297" s="221" t="s">
        <v>19</v>
      </c>
      <c r="N297" s="222" t="s">
        <v>42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185</v>
      </c>
      <c r="AT297" s="225" t="s">
        <v>180</v>
      </c>
      <c r="AU297" s="225" t="s">
        <v>79</v>
      </c>
      <c r="AY297" s="19" t="s">
        <v>178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185</v>
      </c>
      <c r="BM297" s="225" t="s">
        <v>2351</v>
      </c>
    </row>
    <row r="298" s="2" customFormat="1" ht="16.5" customHeight="1">
      <c r="A298" s="40"/>
      <c r="B298" s="41"/>
      <c r="C298" s="214" t="s">
        <v>1327</v>
      </c>
      <c r="D298" s="214" t="s">
        <v>180</v>
      </c>
      <c r="E298" s="215" t="s">
        <v>3445</v>
      </c>
      <c r="F298" s="216" t="s">
        <v>3446</v>
      </c>
      <c r="G298" s="217" t="s">
        <v>275</v>
      </c>
      <c r="H298" s="218">
        <v>40</v>
      </c>
      <c r="I298" s="219"/>
      <c r="J298" s="220">
        <f>ROUND(I298*H298,2)</f>
        <v>0</v>
      </c>
      <c r="K298" s="216" t="s">
        <v>19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185</v>
      </c>
      <c r="AT298" s="225" t="s">
        <v>180</v>
      </c>
      <c r="AU298" s="225" t="s">
        <v>79</v>
      </c>
      <c r="AY298" s="19" t="s">
        <v>178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185</v>
      </c>
      <c r="BM298" s="225" t="s">
        <v>2373</v>
      </c>
    </row>
    <row r="299" s="2" customFormat="1" ht="16.5" customHeight="1">
      <c r="A299" s="40"/>
      <c r="B299" s="41"/>
      <c r="C299" s="214" t="s">
        <v>1330</v>
      </c>
      <c r="D299" s="214" t="s">
        <v>180</v>
      </c>
      <c r="E299" s="215" t="s">
        <v>3730</v>
      </c>
      <c r="F299" s="216" t="s">
        <v>3731</v>
      </c>
      <c r="G299" s="217" t="s">
        <v>1882</v>
      </c>
      <c r="H299" s="218">
        <v>14</v>
      </c>
      <c r="I299" s="219"/>
      <c r="J299" s="220">
        <f>ROUND(I299*H299,2)</f>
        <v>0</v>
      </c>
      <c r="K299" s="216" t="s">
        <v>19</v>
      </c>
      <c r="L299" s="46"/>
      <c r="M299" s="221" t="s">
        <v>19</v>
      </c>
      <c r="N299" s="222" t="s">
        <v>42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185</v>
      </c>
      <c r="AT299" s="225" t="s">
        <v>180</v>
      </c>
      <c r="AU299" s="225" t="s">
        <v>79</v>
      </c>
      <c r="AY299" s="19" t="s">
        <v>178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79</v>
      </c>
      <c r="BK299" s="226">
        <f>ROUND(I299*H299,2)</f>
        <v>0</v>
      </c>
      <c r="BL299" s="19" t="s">
        <v>185</v>
      </c>
      <c r="BM299" s="225" t="s">
        <v>2379</v>
      </c>
    </row>
    <row r="300" s="2" customFormat="1" ht="16.5" customHeight="1">
      <c r="A300" s="40"/>
      <c r="B300" s="41"/>
      <c r="C300" s="214" t="s">
        <v>1338</v>
      </c>
      <c r="D300" s="214" t="s">
        <v>180</v>
      </c>
      <c r="E300" s="215" t="s">
        <v>3732</v>
      </c>
      <c r="F300" s="216" t="s">
        <v>3733</v>
      </c>
      <c r="G300" s="217" t="s">
        <v>1882</v>
      </c>
      <c r="H300" s="218">
        <v>16</v>
      </c>
      <c r="I300" s="219"/>
      <c r="J300" s="220">
        <f>ROUND(I300*H300,2)</f>
        <v>0</v>
      </c>
      <c r="K300" s="216" t="s">
        <v>19</v>
      </c>
      <c r="L300" s="46"/>
      <c r="M300" s="221" t="s">
        <v>19</v>
      </c>
      <c r="N300" s="222" t="s">
        <v>42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185</v>
      </c>
      <c r="AT300" s="225" t="s">
        <v>180</v>
      </c>
      <c r="AU300" s="225" t="s">
        <v>79</v>
      </c>
      <c r="AY300" s="19" t="s">
        <v>178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185</v>
      </c>
      <c r="BM300" s="225" t="s">
        <v>2388</v>
      </c>
    </row>
    <row r="301" s="12" customFormat="1" ht="25.92" customHeight="1">
      <c r="A301" s="12"/>
      <c r="B301" s="198"/>
      <c r="C301" s="199"/>
      <c r="D301" s="200" t="s">
        <v>70</v>
      </c>
      <c r="E301" s="201" t="s">
        <v>3734</v>
      </c>
      <c r="F301" s="201" t="s">
        <v>3735</v>
      </c>
      <c r="G301" s="199"/>
      <c r="H301" s="199"/>
      <c r="I301" s="202"/>
      <c r="J301" s="203">
        <f>BK301</f>
        <v>0</v>
      </c>
      <c r="K301" s="199"/>
      <c r="L301" s="204"/>
      <c r="M301" s="205"/>
      <c r="N301" s="206"/>
      <c r="O301" s="206"/>
      <c r="P301" s="207">
        <f>SUM(P302:P304)</f>
        <v>0</v>
      </c>
      <c r="Q301" s="206"/>
      <c r="R301" s="207">
        <f>SUM(R302:R304)</f>
        <v>0</v>
      </c>
      <c r="S301" s="206"/>
      <c r="T301" s="208">
        <f>SUM(T302:T304)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9" t="s">
        <v>79</v>
      </c>
      <c r="AT301" s="210" t="s">
        <v>70</v>
      </c>
      <c r="AU301" s="210" t="s">
        <v>71</v>
      </c>
      <c r="AY301" s="209" t="s">
        <v>178</v>
      </c>
      <c r="BK301" s="211">
        <f>SUM(BK302:BK304)</f>
        <v>0</v>
      </c>
    </row>
    <row r="302" s="2" customFormat="1" ht="16.5" customHeight="1">
      <c r="A302" s="40"/>
      <c r="B302" s="41"/>
      <c r="C302" s="214" t="s">
        <v>1347</v>
      </c>
      <c r="D302" s="214" t="s">
        <v>180</v>
      </c>
      <c r="E302" s="215" t="s">
        <v>3736</v>
      </c>
      <c r="F302" s="216" t="s">
        <v>3737</v>
      </c>
      <c r="G302" s="217" t="s">
        <v>275</v>
      </c>
      <c r="H302" s="218">
        <v>20</v>
      </c>
      <c r="I302" s="219"/>
      <c r="J302" s="220">
        <f>ROUND(I302*H302,2)</f>
        <v>0</v>
      </c>
      <c r="K302" s="216" t="s">
        <v>19</v>
      </c>
      <c r="L302" s="46"/>
      <c r="M302" s="221" t="s">
        <v>19</v>
      </c>
      <c r="N302" s="222" t="s">
        <v>42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185</v>
      </c>
      <c r="AT302" s="225" t="s">
        <v>180</v>
      </c>
      <c r="AU302" s="225" t="s">
        <v>79</v>
      </c>
      <c r="AY302" s="19" t="s">
        <v>178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185</v>
      </c>
      <c r="BM302" s="225" t="s">
        <v>2398</v>
      </c>
    </row>
    <row r="303" s="2" customFormat="1" ht="16.5" customHeight="1">
      <c r="A303" s="40"/>
      <c r="B303" s="41"/>
      <c r="C303" s="214" t="s">
        <v>1350</v>
      </c>
      <c r="D303" s="214" t="s">
        <v>180</v>
      </c>
      <c r="E303" s="215" t="s">
        <v>3738</v>
      </c>
      <c r="F303" s="216" t="s">
        <v>3739</v>
      </c>
      <c r="G303" s="217" t="s">
        <v>275</v>
      </c>
      <c r="H303" s="218">
        <v>20</v>
      </c>
      <c r="I303" s="219"/>
      <c r="J303" s="220">
        <f>ROUND(I303*H303,2)</f>
        <v>0</v>
      </c>
      <c r="K303" s="216" t="s">
        <v>19</v>
      </c>
      <c r="L303" s="46"/>
      <c r="M303" s="221" t="s">
        <v>19</v>
      </c>
      <c r="N303" s="222" t="s">
        <v>42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185</v>
      </c>
      <c r="AT303" s="225" t="s">
        <v>180</v>
      </c>
      <c r="AU303" s="225" t="s">
        <v>79</v>
      </c>
      <c r="AY303" s="19" t="s">
        <v>178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79</v>
      </c>
      <c r="BK303" s="226">
        <f>ROUND(I303*H303,2)</f>
        <v>0</v>
      </c>
      <c r="BL303" s="19" t="s">
        <v>185</v>
      </c>
      <c r="BM303" s="225" t="s">
        <v>2406</v>
      </c>
    </row>
    <row r="304" s="2" customFormat="1" ht="16.5" customHeight="1">
      <c r="A304" s="40"/>
      <c r="B304" s="41"/>
      <c r="C304" s="214" t="s">
        <v>1356</v>
      </c>
      <c r="D304" s="214" t="s">
        <v>180</v>
      </c>
      <c r="E304" s="215" t="s">
        <v>3740</v>
      </c>
      <c r="F304" s="216" t="s">
        <v>3546</v>
      </c>
      <c r="G304" s="217" t="s">
        <v>183</v>
      </c>
      <c r="H304" s="218">
        <v>10</v>
      </c>
      <c r="I304" s="219"/>
      <c r="J304" s="220">
        <f>ROUND(I304*H304,2)</f>
        <v>0</v>
      </c>
      <c r="K304" s="216" t="s">
        <v>19</v>
      </c>
      <c r="L304" s="46"/>
      <c r="M304" s="221" t="s">
        <v>19</v>
      </c>
      <c r="N304" s="222" t="s">
        <v>42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185</v>
      </c>
      <c r="AT304" s="225" t="s">
        <v>180</v>
      </c>
      <c r="AU304" s="225" t="s">
        <v>79</v>
      </c>
      <c r="AY304" s="19" t="s">
        <v>178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185</v>
      </c>
      <c r="BM304" s="225" t="s">
        <v>2416</v>
      </c>
    </row>
    <row r="305" s="12" customFormat="1" ht="25.92" customHeight="1">
      <c r="A305" s="12"/>
      <c r="B305" s="198"/>
      <c r="C305" s="199"/>
      <c r="D305" s="200" t="s">
        <v>70</v>
      </c>
      <c r="E305" s="201" t="s">
        <v>3741</v>
      </c>
      <c r="F305" s="201" t="s">
        <v>3742</v>
      </c>
      <c r="G305" s="199"/>
      <c r="H305" s="199"/>
      <c r="I305" s="202"/>
      <c r="J305" s="203">
        <f>BK305</f>
        <v>0</v>
      </c>
      <c r="K305" s="199"/>
      <c r="L305" s="204"/>
      <c r="M305" s="205"/>
      <c r="N305" s="206"/>
      <c r="O305" s="206"/>
      <c r="P305" s="207">
        <f>SUM(P306:P319)</f>
        <v>0</v>
      </c>
      <c r="Q305" s="206"/>
      <c r="R305" s="207">
        <f>SUM(R306:R319)</f>
        <v>0</v>
      </c>
      <c r="S305" s="206"/>
      <c r="T305" s="208">
        <f>SUM(T306:T319)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9" t="s">
        <v>79</v>
      </c>
      <c r="AT305" s="210" t="s">
        <v>70</v>
      </c>
      <c r="AU305" s="210" t="s">
        <v>71</v>
      </c>
      <c r="AY305" s="209" t="s">
        <v>178</v>
      </c>
      <c r="BK305" s="211">
        <f>SUM(BK306:BK319)</f>
        <v>0</v>
      </c>
    </row>
    <row r="306" s="2" customFormat="1" ht="16.5" customHeight="1">
      <c r="A306" s="40"/>
      <c r="B306" s="41"/>
      <c r="C306" s="214" t="s">
        <v>1359</v>
      </c>
      <c r="D306" s="214" t="s">
        <v>180</v>
      </c>
      <c r="E306" s="215" t="s">
        <v>3743</v>
      </c>
      <c r="F306" s="216" t="s">
        <v>3744</v>
      </c>
      <c r="G306" s="217" t="s">
        <v>275</v>
      </c>
      <c r="H306" s="218">
        <v>180</v>
      </c>
      <c r="I306" s="219"/>
      <c r="J306" s="220">
        <f>ROUND(I306*H306,2)</f>
        <v>0</v>
      </c>
      <c r="K306" s="216" t="s">
        <v>19</v>
      </c>
      <c r="L306" s="46"/>
      <c r="M306" s="221" t="s">
        <v>19</v>
      </c>
      <c r="N306" s="222" t="s">
        <v>42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185</v>
      </c>
      <c r="AT306" s="225" t="s">
        <v>180</v>
      </c>
      <c r="AU306" s="225" t="s">
        <v>79</v>
      </c>
      <c r="AY306" s="19" t="s">
        <v>178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79</v>
      </c>
      <c r="BK306" s="226">
        <f>ROUND(I306*H306,2)</f>
        <v>0</v>
      </c>
      <c r="BL306" s="19" t="s">
        <v>185</v>
      </c>
      <c r="BM306" s="225" t="s">
        <v>3745</v>
      </c>
    </row>
    <row r="307" s="2" customFormat="1" ht="16.5" customHeight="1">
      <c r="A307" s="40"/>
      <c r="B307" s="41"/>
      <c r="C307" s="214" t="s">
        <v>1365</v>
      </c>
      <c r="D307" s="214" t="s">
        <v>180</v>
      </c>
      <c r="E307" s="215" t="s">
        <v>3746</v>
      </c>
      <c r="F307" s="216" t="s">
        <v>3747</v>
      </c>
      <c r="G307" s="217" t="s">
        <v>1882</v>
      </c>
      <c r="H307" s="218">
        <v>95</v>
      </c>
      <c r="I307" s="219"/>
      <c r="J307" s="220">
        <f>ROUND(I307*H307,2)</f>
        <v>0</v>
      </c>
      <c r="K307" s="216" t="s">
        <v>19</v>
      </c>
      <c r="L307" s="46"/>
      <c r="M307" s="221" t="s">
        <v>19</v>
      </c>
      <c r="N307" s="222" t="s">
        <v>42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185</v>
      </c>
      <c r="AT307" s="225" t="s">
        <v>180</v>
      </c>
      <c r="AU307" s="225" t="s">
        <v>79</v>
      </c>
      <c r="AY307" s="19" t="s">
        <v>178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185</v>
      </c>
      <c r="BM307" s="225" t="s">
        <v>3748</v>
      </c>
    </row>
    <row r="308" s="2" customFormat="1" ht="16.5" customHeight="1">
      <c r="A308" s="40"/>
      <c r="B308" s="41"/>
      <c r="C308" s="214" t="s">
        <v>1369</v>
      </c>
      <c r="D308" s="214" t="s">
        <v>180</v>
      </c>
      <c r="E308" s="215" t="s">
        <v>3749</v>
      </c>
      <c r="F308" s="216" t="s">
        <v>3713</v>
      </c>
      <c r="G308" s="217" t="s">
        <v>1882</v>
      </c>
      <c r="H308" s="218">
        <v>40</v>
      </c>
      <c r="I308" s="219"/>
      <c r="J308" s="220">
        <f>ROUND(I308*H308,2)</f>
        <v>0</v>
      </c>
      <c r="K308" s="216" t="s">
        <v>19</v>
      </c>
      <c r="L308" s="46"/>
      <c r="M308" s="221" t="s">
        <v>19</v>
      </c>
      <c r="N308" s="222" t="s">
        <v>42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185</v>
      </c>
      <c r="AT308" s="225" t="s">
        <v>180</v>
      </c>
      <c r="AU308" s="225" t="s">
        <v>79</v>
      </c>
      <c r="AY308" s="19" t="s">
        <v>178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185</v>
      </c>
      <c r="BM308" s="225" t="s">
        <v>3750</v>
      </c>
    </row>
    <row r="309" s="2" customFormat="1" ht="16.5" customHeight="1">
      <c r="A309" s="40"/>
      <c r="B309" s="41"/>
      <c r="C309" s="214" t="s">
        <v>1377</v>
      </c>
      <c r="D309" s="214" t="s">
        <v>180</v>
      </c>
      <c r="E309" s="215" t="s">
        <v>3751</v>
      </c>
      <c r="F309" s="216" t="s">
        <v>3715</v>
      </c>
      <c r="G309" s="217" t="s">
        <v>1882</v>
      </c>
      <c r="H309" s="218">
        <v>4</v>
      </c>
      <c r="I309" s="219"/>
      <c r="J309" s="220">
        <f>ROUND(I309*H309,2)</f>
        <v>0</v>
      </c>
      <c r="K309" s="216" t="s">
        <v>19</v>
      </c>
      <c r="L309" s="46"/>
      <c r="M309" s="221" t="s">
        <v>19</v>
      </c>
      <c r="N309" s="222" t="s">
        <v>42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185</v>
      </c>
      <c r="AT309" s="225" t="s">
        <v>180</v>
      </c>
      <c r="AU309" s="225" t="s">
        <v>79</v>
      </c>
      <c r="AY309" s="19" t="s">
        <v>178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79</v>
      </c>
      <c r="BK309" s="226">
        <f>ROUND(I309*H309,2)</f>
        <v>0</v>
      </c>
      <c r="BL309" s="19" t="s">
        <v>185</v>
      </c>
      <c r="BM309" s="225" t="s">
        <v>3752</v>
      </c>
    </row>
    <row r="310" s="2" customFormat="1" ht="16.5" customHeight="1">
      <c r="A310" s="40"/>
      <c r="B310" s="41"/>
      <c r="C310" s="214" t="s">
        <v>1382</v>
      </c>
      <c r="D310" s="214" t="s">
        <v>180</v>
      </c>
      <c r="E310" s="215" t="s">
        <v>3753</v>
      </c>
      <c r="F310" s="216" t="s">
        <v>3717</v>
      </c>
      <c r="G310" s="217" t="s">
        <v>1882</v>
      </c>
      <c r="H310" s="218">
        <v>5</v>
      </c>
      <c r="I310" s="219"/>
      <c r="J310" s="220">
        <f>ROUND(I310*H310,2)</f>
        <v>0</v>
      </c>
      <c r="K310" s="216" t="s">
        <v>19</v>
      </c>
      <c r="L310" s="46"/>
      <c r="M310" s="221" t="s">
        <v>19</v>
      </c>
      <c r="N310" s="222" t="s">
        <v>42</v>
      </c>
      <c r="O310" s="86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185</v>
      </c>
      <c r="AT310" s="225" t="s">
        <v>180</v>
      </c>
      <c r="AU310" s="225" t="s">
        <v>79</v>
      </c>
      <c r="AY310" s="19" t="s">
        <v>178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79</v>
      </c>
      <c r="BK310" s="226">
        <f>ROUND(I310*H310,2)</f>
        <v>0</v>
      </c>
      <c r="BL310" s="19" t="s">
        <v>185</v>
      </c>
      <c r="BM310" s="225" t="s">
        <v>3754</v>
      </c>
    </row>
    <row r="311" s="2" customFormat="1" ht="16.5" customHeight="1">
      <c r="A311" s="40"/>
      <c r="B311" s="41"/>
      <c r="C311" s="214" t="s">
        <v>1388</v>
      </c>
      <c r="D311" s="214" t="s">
        <v>180</v>
      </c>
      <c r="E311" s="215" t="s">
        <v>3755</v>
      </c>
      <c r="F311" s="216" t="s">
        <v>3719</v>
      </c>
      <c r="G311" s="217" t="s">
        <v>1882</v>
      </c>
      <c r="H311" s="218">
        <v>12</v>
      </c>
      <c r="I311" s="219"/>
      <c r="J311" s="220">
        <f>ROUND(I311*H311,2)</f>
        <v>0</v>
      </c>
      <c r="K311" s="216" t="s">
        <v>19</v>
      </c>
      <c r="L311" s="46"/>
      <c r="M311" s="221" t="s">
        <v>19</v>
      </c>
      <c r="N311" s="222" t="s">
        <v>42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185</v>
      </c>
      <c r="AT311" s="225" t="s">
        <v>180</v>
      </c>
      <c r="AU311" s="225" t="s">
        <v>79</v>
      </c>
      <c r="AY311" s="19" t="s">
        <v>178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185</v>
      </c>
      <c r="BM311" s="225" t="s">
        <v>3756</v>
      </c>
    </row>
    <row r="312" s="2" customFormat="1" ht="16.5" customHeight="1">
      <c r="A312" s="40"/>
      <c r="B312" s="41"/>
      <c r="C312" s="214" t="s">
        <v>1391</v>
      </c>
      <c r="D312" s="214" t="s">
        <v>180</v>
      </c>
      <c r="E312" s="215" t="s">
        <v>3757</v>
      </c>
      <c r="F312" s="216" t="s">
        <v>3721</v>
      </c>
      <c r="G312" s="217" t="s">
        <v>275</v>
      </c>
      <c r="H312" s="218">
        <v>25</v>
      </c>
      <c r="I312" s="219"/>
      <c r="J312" s="220">
        <f>ROUND(I312*H312,2)</f>
        <v>0</v>
      </c>
      <c r="K312" s="216" t="s">
        <v>19</v>
      </c>
      <c r="L312" s="46"/>
      <c r="M312" s="221" t="s">
        <v>19</v>
      </c>
      <c r="N312" s="222" t="s">
        <v>42</v>
      </c>
      <c r="O312" s="86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185</v>
      </c>
      <c r="AT312" s="225" t="s">
        <v>180</v>
      </c>
      <c r="AU312" s="225" t="s">
        <v>79</v>
      </c>
      <c r="AY312" s="19" t="s">
        <v>178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9" t="s">
        <v>79</v>
      </c>
      <c r="BK312" s="226">
        <f>ROUND(I312*H312,2)</f>
        <v>0</v>
      </c>
      <c r="BL312" s="19" t="s">
        <v>185</v>
      </c>
      <c r="BM312" s="225" t="s">
        <v>3758</v>
      </c>
    </row>
    <row r="313" s="2" customFormat="1" ht="16.5" customHeight="1">
      <c r="A313" s="40"/>
      <c r="B313" s="41"/>
      <c r="C313" s="214" t="s">
        <v>1397</v>
      </c>
      <c r="D313" s="214" t="s">
        <v>180</v>
      </c>
      <c r="E313" s="215" t="s">
        <v>3722</v>
      </c>
      <c r="F313" s="216" t="s">
        <v>3723</v>
      </c>
      <c r="G313" s="217" t="s">
        <v>1882</v>
      </c>
      <c r="H313" s="218">
        <v>5</v>
      </c>
      <c r="I313" s="219"/>
      <c r="J313" s="220">
        <f>ROUND(I313*H313,2)</f>
        <v>0</v>
      </c>
      <c r="K313" s="216" t="s">
        <v>19</v>
      </c>
      <c r="L313" s="46"/>
      <c r="M313" s="221" t="s">
        <v>19</v>
      </c>
      <c r="N313" s="222" t="s">
        <v>42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185</v>
      </c>
      <c r="AT313" s="225" t="s">
        <v>180</v>
      </c>
      <c r="AU313" s="225" t="s">
        <v>79</v>
      </c>
      <c r="AY313" s="19" t="s">
        <v>178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79</v>
      </c>
      <c r="BK313" s="226">
        <f>ROUND(I313*H313,2)</f>
        <v>0</v>
      </c>
      <c r="BL313" s="19" t="s">
        <v>185</v>
      </c>
      <c r="BM313" s="225" t="s">
        <v>3759</v>
      </c>
    </row>
    <row r="314" s="2" customFormat="1" ht="16.5" customHeight="1">
      <c r="A314" s="40"/>
      <c r="B314" s="41"/>
      <c r="C314" s="214" t="s">
        <v>1402</v>
      </c>
      <c r="D314" s="214" t="s">
        <v>180</v>
      </c>
      <c r="E314" s="215" t="s">
        <v>3760</v>
      </c>
      <c r="F314" s="216" t="s">
        <v>3725</v>
      </c>
      <c r="G314" s="217" t="s">
        <v>1882</v>
      </c>
      <c r="H314" s="218">
        <v>5</v>
      </c>
      <c r="I314" s="219"/>
      <c r="J314" s="220">
        <f>ROUND(I314*H314,2)</f>
        <v>0</v>
      </c>
      <c r="K314" s="216" t="s">
        <v>19</v>
      </c>
      <c r="L314" s="46"/>
      <c r="M314" s="221" t="s">
        <v>19</v>
      </c>
      <c r="N314" s="222" t="s">
        <v>42</v>
      </c>
      <c r="O314" s="86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185</v>
      </c>
      <c r="AT314" s="225" t="s">
        <v>180</v>
      </c>
      <c r="AU314" s="225" t="s">
        <v>79</v>
      </c>
      <c r="AY314" s="19" t="s">
        <v>178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79</v>
      </c>
      <c r="BK314" s="226">
        <f>ROUND(I314*H314,2)</f>
        <v>0</v>
      </c>
      <c r="BL314" s="19" t="s">
        <v>185</v>
      </c>
      <c r="BM314" s="225" t="s">
        <v>3761</v>
      </c>
    </row>
    <row r="315" s="2" customFormat="1" ht="16.5" customHeight="1">
      <c r="A315" s="40"/>
      <c r="B315" s="41"/>
      <c r="C315" s="214" t="s">
        <v>1407</v>
      </c>
      <c r="D315" s="214" t="s">
        <v>180</v>
      </c>
      <c r="E315" s="215" t="s">
        <v>3762</v>
      </c>
      <c r="F315" s="216" t="s">
        <v>3763</v>
      </c>
      <c r="G315" s="217" t="s">
        <v>275</v>
      </c>
      <c r="H315" s="218">
        <v>90</v>
      </c>
      <c r="I315" s="219"/>
      <c r="J315" s="220">
        <f>ROUND(I315*H315,2)</f>
        <v>0</v>
      </c>
      <c r="K315" s="216" t="s">
        <v>19</v>
      </c>
      <c r="L315" s="46"/>
      <c r="M315" s="221" t="s">
        <v>19</v>
      </c>
      <c r="N315" s="222" t="s">
        <v>42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185</v>
      </c>
      <c r="AT315" s="225" t="s">
        <v>180</v>
      </c>
      <c r="AU315" s="225" t="s">
        <v>79</v>
      </c>
      <c r="AY315" s="19" t="s">
        <v>178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185</v>
      </c>
      <c r="BM315" s="225" t="s">
        <v>3764</v>
      </c>
    </row>
    <row r="316" s="2" customFormat="1" ht="16.5" customHeight="1">
      <c r="A316" s="40"/>
      <c r="B316" s="41"/>
      <c r="C316" s="214" t="s">
        <v>1413</v>
      </c>
      <c r="D316" s="214" t="s">
        <v>180</v>
      </c>
      <c r="E316" s="215" t="s">
        <v>3765</v>
      </c>
      <c r="F316" s="216" t="s">
        <v>3766</v>
      </c>
      <c r="G316" s="217" t="s">
        <v>275</v>
      </c>
      <c r="H316" s="218">
        <v>5</v>
      </c>
      <c r="I316" s="219"/>
      <c r="J316" s="220">
        <f>ROUND(I316*H316,2)</f>
        <v>0</v>
      </c>
      <c r="K316" s="216" t="s">
        <v>19</v>
      </c>
      <c r="L316" s="46"/>
      <c r="M316" s="221" t="s">
        <v>19</v>
      </c>
      <c r="N316" s="222" t="s">
        <v>42</v>
      </c>
      <c r="O316" s="86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185</v>
      </c>
      <c r="AT316" s="225" t="s">
        <v>180</v>
      </c>
      <c r="AU316" s="225" t="s">
        <v>79</v>
      </c>
      <c r="AY316" s="19" t="s">
        <v>178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79</v>
      </c>
      <c r="BK316" s="226">
        <f>ROUND(I316*H316,2)</f>
        <v>0</v>
      </c>
      <c r="BL316" s="19" t="s">
        <v>185</v>
      </c>
      <c r="BM316" s="225" t="s">
        <v>3767</v>
      </c>
    </row>
    <row r="317" s="2" customFormat="1" ht="16.5" customHeight="1">
      <c r="A317" s="40"/>
      <c r="B317" s="41"/>
      <c r="C317" s="214" t="s">
        <v>1418</v>
      </c>
      <c r="D317" s="214" t="s">
        <v>180</v>
      </c>
      <c r="E317" s="215" t="s">
        <v>3552</v>
      </c>
      <c r="F317" s="216" t="s">
        <v>3553</v>
      </c>
      <c r="G317" s="217" t="s">
        <v>275</v>
      </c>
      <c r="H317" s="218">
        <v>40</v>
      </c>
      <c r="I317" s="219"/>
      <c r="J317" s="220">
        <f>ROUND(I317*H317,2)</f>
        <v>0</v>
      </c>
      <c r="K317" s="216" t="s">
        <v>19</v>
      </c>
      <c r="L317" s="46"/>
      <c r="M317" s="221" t="s">
        <v>19</v>
      </c>
      <c r="N317" s="222" t="s">
        <v>42</v>
      </c>
      <c r="O317" s="86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185</v>
      </c>
      <c r="AT317" s="225" t="s">
        <v>180</v>
      </c>
      <c r="AU317" s="225" t="s">
        <v>79</v>
      </c>
      <c r="AY317" s="19" t="s">
        <v>178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79</v>
      </c>
      <c r="BK317" s="226">
        <f>ROUND(I317*H317,2)</f>
        <v>0</v>
      </c>
      <c r="BL317" s="19" t="s">
        <v>185</v>
      </c>
      <c r="BM317" s="225" t="s">
        <v>3768</v>
      </c>
    </row>
    <row r="318" s="2" customFormat="1" ht="16.5" customHeight="1">
      <c r="A318" s="40"/>
      <c r="B318" s="41"/>
      <c r="C318" s="214" t="s">
        <v>1422</v>
      </c>
      <c r="D318" s="214" t="s">
        <v>180</v>
      </c>
      <c r="E318" s="215" t="s">
        <v>3769</v>
      </c>
      <c r="F318" s="216" t="s">
        <v>3770</v>
      </c>
      <c r="G318" s="217" t="s">
        <v>1882</v>
      </c>
      <c r="H318" s="218">
        <v>14</v>
      </c>
      <c r="I318" s="219"/>
      <c r="J318" s="220">
        <f>ROUND(I318*H318,2)</f>
        <v>0</v>
      </c>
      <c r="K318" s="216" t="s">
        <v>19</v>
      </c>
      <c r="L318" s="46"/>
      <c r="M318" s="221" t="s">
        <v>19</v>
      </c>
      <c r="N318" s="222" t="s">
        <v>42</v>
      </c>
      <c r="O318" s="86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185</v>
      </c>
      <c r="AT318" s="225" t="s">
        <v>180</v>
      </c>
      <c r="AU318" s="225" t="s">
        <v>79</v>
      </c>
      <c r="AY318" s="19" t="s">
        <v>178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79</v>
      </c>
      <c r="BK318" s="226">
        <f>ROUND(I318*H318,2)</f>
        <v>0</v>
      </c>
      <c r="BL318" s="19" t="s">
        <v>185</v>
      </c>
      <c r="BM318" s="225" t="s">
        <v>3771</v>
      </c>
    </row>
    <row r="319" s="2" customFormat="1" ht="16.5" customHeight="1">
      <c r="A319" s="40"/>
      <c r="B319" s="41"/>
      <c r="C319" s="214" t="s">
        <v>1427</v>
      </c>
      <c r="D319" s="214" t="s">
        <v>180</v>
      </c>
      <c r="E319" s="215" t="s">
        <v>3772</v>
      </c>
      <c r="F319" s="216" t="s">
        <v>3773</v>
      </c>
      <c r="G319" s="217" t="s">
        <v>3594</v>
      </c>
      <c r="H319" s="218">
        <v>1</v>
      </c>
      <c r="I319" s="219"/>
      <c r="J319" s="220">
        <f>ROUND(I319*H319,2)</f>
        <v>0</v>
      </c>
      <c r="K319" s="216" t="s">
        <v>19</v>
      </c>
      <c r="L319" s="46"/>
      <c r="M319" s="221" t="s">
        <v>19</v>
      </c>
      <c r="N319" s="222" t="s">
        <v>42</v>
      </c>
      <c r="O319" s="86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185</v>
      </c>
      <c r="AT319" s="225" t="s">
        <v>180</v>
      </c>
      <c r="AU319" s="225" t="s">
        <v>79</v>
      </c>
      <c r="AY319" s="19" t="s">
        <v>178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79</v>
      </c>
      <c r="BK319" s="226">
        <f>ROUND(I319*H319,2)</f>
        <v>0</v>
      </c>
      <c r="BL319" s="19" t="s">
        <v>185</v>
      </c>
      <c r="BM319" s="225" t="s">
        <v>3774</v>
      </c>
    </row>
    <row r="320" s="12" customFormat="1" ht="25.92" customHeight="1">
      <c r="A320" s="12"/>
      <c r="B320" s="198"/>
      <c r="C320" s="199"/>
      <c r="D320" s="200" t="s">
        <v>70</v>
      </c>
      <c r="E320" s="201" t="s">
        <v>3775</v>
      </c>
      <c r="F320" s="201" t="s">
        <v>3776</v>
      </c>
      <c r="G320" s="199"/>
      <c r="H320" s="199"/>
      <c r="I320" s="202"/>
      <c r="J320" s="203">
        <f>BK320</f>
        <v>0</v>
      </c>
      <c r="K320" s="199"/>
      <c r="L320" s="204"/>
      <c r="M320" s="205"/>
      <c r="N320" s="206"/>
      <c r="O320" s="206"/>
      <c r="P320" s="207">
        <f>SUM(P321:P341)</f>
        <v>0</v>
      </c>
      <c r="Q320" s="206"/>
      <c r="R320" s="207">
        <f>SUM(R321:R341)</f>
        <v>0</v>
      </c>
      <c r="S320" s="206"/>
      <c r="T320" s="208">
        <f>SUM(T321:T341)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9" t="s">
        <v>79</v>
      </c>
      <c r="AT320" s="210" t="s">
        <v>70</v>
      </c>
      <c r="AU320" s="210" t="s">
        <v>71</v>
      </c>
      <c r="AY320" s="209" t="s">
        <v>178</v>
      </c>
      <c r="BK320" s="211">
        <f>SUM(BK321:BK341)</f>
        <v>0</v>
      </c>
    </row>
    <row r="321" s="2" customFormat="1" ht="16.5" customHeight="1">
      <c r="A321" s="40"/>
      <c r="B321" s="41"/>
      <c r="C321" s="214" t="s">
        <v>1431</v>
      </c>
      <c r="D321" s="214" t="s">
        <v>180</v>
      </c>
      <c r="E321" s="215" t="s">
        <v>3777</v>
      </c>
      <c r="F321" s="216" t="s">
        <v>3778</v>
      </c>
      <c r="G321" s="217" t="s">
        <v>1882</v>
      </c>
      <c r="H321" s="218">
        <v>1</v>
      </c>
      <c r="I321" s="219"/>
      <c r="J321" s="220">
        <f>ROUND(I321*H321,2)</f>
        <v>0</v>
      </c>
      <c r="K321" s="216" t="s">
        <v>19</v>
      </c>
      <c r="L321" s="46"/>
      <c r="M321" s="221" t="s">
        <v>19</v>
      </c>
      <c r="N321" s="222" t="s">
        <v>42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185</v>
      </c>
      <c r="AT321" s="225" t="s">
        <v>180</v>
      </c>
      <c r="AU321" s="225" t="s">
        <v>79</v>
      </c>
      <c r="AY321" s="19" t="s">
        <v>178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185</v>
      </c>
      <c r="BM321" s="225" t="s">
        <v>3779</v>
      </c>
    </row>
    <row r="322" s="2" customFormat="1" ht="16.5" customHeight="1">
      <c r="A322" s="40"/>
      <c r="B322" s="41"/>
      <c r="C322" s="214" t="s">
        <v>1437</v>
      </c>
      <c r="D322" s="214" t="s">
        <v>180</v>
      </c>
      <c r="E322" s="215" t="s">
        <v>3780</v>
      </c>
      <c r="F322" s="216" t="s">
        <v>3781</v>
      </c>
      <c r="G322" s="217" t="s">
        <v>1882</v>
      </c>
      <c r="H322" s="218">
        <v>1</v>
      </c>
      <c r="I322" s="219"/>
      <c r="J322" s="220">
        <f>ROUND(I322*H322,2)</f>
        <v>0</v>
      </c>
      <c r="K322" s="216" t="s">
        <v>19</v>
      </c>
      <c r="L322" s="46"/>
      <c r="M322" s="221" t="s">
        <v>19</v>
      </c>
      <c r="N322" s="222" t="s">
        <v>42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185</v>
      </c>
      <c r="AT322" s="225" t="s">
        <v>180</v>
      </c>
      <c r="AU322" s="225" t="s">
        <v>79</v>
      </c>
      <c r="AY322" s="19" t="s">
        <v>178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79</v>
      </c>
      <c r="BK322" s="226">
        <f>ROUND(I322*H322,2)</f>
        <v>0</v>
      </c>
      <c r="BL322" s="19" t="s">
        <v>185</v>
      </c>
      <c r="BM322" s="225" t="s">
        <v>3782</v>
      </c>
    </row>
    <row r="323" s="2" customFormat="1" ht="16.5" customHeight="1">
      <c r="A323" s="40"/>
      <c r="B323" s="41"/>
      <c r="C323" s="214" t="s">
        <v>1442</v>
      </c>
      <c r="D323" s="214" t="s">
        <v>180</v>
      </c>
      <c r="E323" s="215" t="s">
        <v>3783</v>
      </c>
      <c r="F323" s="216" t="s">
        <v>3784</v>
      </c>
      <c r="G323" s="217" t="s">
        <v>1882</v>
      </c>
      <c r="H323" s="218">
        <v>3.5</v>
      </c>
      <c r="I323" s="219"/>
      <c r="J323" s="220">
        <f>ROUND(I323*H323,2)</f>
        <v>0</v>
      </c>
      <c r="K323" s="216" t="s">
        <v>19</v>
      </c>
      <c r="L323" s="46"/>
      <c r="M323" s="221" t="s">
        <v>19</v>
      </c>
      <c r="N323" s="222" t="s">
        <v>42</v>
      </c>
      <c r="O323" s="86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5" t="s">
        <v>185</v>
      </c>
      <c r="AT323" s="225" t="s">
        <v>180</v>
      </c>
      <c r="AU323" s="225" t="s">
        <v>79</v>
      </c>
      <c r="AY323" s="19" t="s">
        <v>178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9" t="s">
        <v>79</v>
      </c>
      <c r="BK323" s="226">
        <f>ROUND(I323*H323,2)</f>
        <v>0</v>
      </c>
      <c r="BL323" s="19" t="s">
        <v>185</v>
      </c>
      <c r="BM323" s="225" t="s">
        <v>3785</v>
      </c>
    </row>
    <row r="324" s="2" customFormat="1" ht="16.5" customHeight="1">
      <c r="A324" s="40"/>
      <c r="B324" s="41"/>
      <c r="C324" s="214" t="s">
        <v>1446</v>
      </c>
      <c r="D324" s="214" t="s">
        <v>180</v>
      </c>
      <c r="E324" s="215" t="s">
        <v>3786</v>
      </c>
      <c r="F324" s="216" t="s">
        <v>3787</v>
      </c>
      <c r="G324" s="217" t="s">
        <v>1882</v>
      </c>
      <c r="H324" s="218">
        <v>2</v>
      </c>
      <c r="I324" s="219"/>
      <c r="J324" s="220">
        <f>ROUND(I324*H324,2)</f>
        <v>0</v>
      </c>
      <c r="K324" s="216" t="s">
        <v>19</v>
      </c>
      <c r="L324" s="46"/>
      <c r="M324" s="221" t="s">
        <v>19</v>
      </c>
      <c r="N324" s="222" t="s">
        <v>42</v>
      </c>
      <c r="O324" s="86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185</v>
      </c>
      <c r="AT324" s="225" t="s">
        <v>180</v>
      </c>
      <c r="AU324" s="225" t="s">
        <v>79</v>
      </c>
      <c r="AY324" s="19" t="s">
        <v>178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79</v>
      </c>
      <c r="BK324" s="226">
        <f>ROUND(I324*H324,2)</f>
        <v>0</v>
      </c>
      <c r="BL324" s="19" t="s">
        <v>185</v>
      </c>
      <c r="BM324" s="225" t="s">
        <v>3788</v>
      </c>
    </row>
    <row r="325" s="2" customFormat="1" ht="16.5" customHeight="1">
      <c r="A325" s="40"/>
      <c r="B325" s="41"/>
      <c r="C325" s="214" t="s">
        <v>1451</v>
      </c>
      <c r="D325" s="214" t="s">
        <v>180</v>
      </c>
      <c r="E325" s="215" t="s">
        <v>3789</v>
      </c>
      <c r="F325" s="216" t="s">
        <v>3790</v>
      </c>
      <c r="G325" s="217" t="s">
        <v>1882</v>
      </c>
      <c r="H325" s="218">
        <v>1</v>
      </c>
      <c r="I325" s="219"/>
      <c r="J325" s="220">
        <f>ROUND(I325*H325,2)</f>
        <v>0</v>
      </c>
      <c r="K325" s="216" t="s">
        <v>19</v>
      </c>
      <c r="L325" s="46"/>
      <c r="M325" s="221" t="s">
        <v>19</v>
      </c>
      <c r="N325" s="222" t="s">
        <v>42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185</v>
      </c>
      <c r="AT325" s="225" t="s">
        <v>180</v>
      </c>
      <c r="AU325" s="225" t="s">
        <v>79</v>
      </c>
      <c r="AY325" s="19" t="s">
        <v>178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185</v>
      </c>
      <c r="BM325" s="225" t="s">
        <v>3791</v>
      </c>
    </row>
    <row r="326" s="2" customFormat="1" ht="16.5" customHeight="1">
      <c r="A326" s="40"/>
      <c r="B326" s="41"/>
      <c r="C326" s="214" t="s">
        <v>1456</v>
      </c>
      <c r="D326" s="214" t="s">
        <v>180</v>
      </c>
      <c r="E326" s="215" t="s">
        <v>3792</v>
      </c>
      <c r="F326" s="216" t="s">
        <v>3793</v>
      </c>
      <c r="G326" s="217" t="s">
        <v>1882</v>
      </c>
      <c r="H326" s="218">
        <v>3</v>
      </c>
      <c r="I326" s="219"/>
      <c r="J326" s="220">
        <f>ROUND(I326*H326,2)</f>
        <v>0</v>
      </c>
      <c r="K326" s="216" t="s">
        <v>19</v>
      </c>
      <c r="L326" s="46"/>
      <c r="M326" s="221" t="s">
        <v>19</v>
      </c>
      <c r="N326" s="222" t="s">
        <v>42</v>
      </c>
      <c r="O326" s="86"/>
      <c r="P326" s="223">
        <f>O326*H326</f>
        <v>0</v>
      </c>
      <c r="Q326" s="223">
        <v>0</v>
      </c>
      <c r="R326" s="223">
        <f>Q326*H326</f>
        <v>0</v>
      </c>
      <c r="S326" s="223">
        <v>0</v>
      </c>
      <c r="T326" s="22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185</v>
      </c>
      <c r="AT326" s="225" t="s">
        <v>180</v>
      </c>
      <c r="AU326" s="225" t="s">
        <v>79</v>
      </c>
      <c r="AY326" s="19" t="s">
        <v>178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9" t="s">
        <v>79</v>
      </c>
      <c r="BK326" s="226">
        <f>ROUND(I326*H326,2)</f>
        <v>0</v>
      </c>
      <c r="BL326" s="19" t="s">
        <v>185</v>
      </c>
      <c r="BM326" s="225" t="s">
        <v>3794</v>
      </c>
    </row>
    <row r="327" s="2" customFormat="1" ht="16.5" customHeight="1">
      <c r="A327" s="40"/>
      <c r="B327" s="41"/>
      <c r="C327" s="214" t="s">
        <v>1463</v>
      </c>
      <c r="D327" s="214" t="s">
        <v>180</v>
      </c>
      <c r="E327" s="215" t="s">
        <v>3795</v>
      </c>
      <c r="F327" s="216" t="s">
        <v>3796</v>
      </c>
      <c r="G327" s="217" t="s">
        <v>1882</v>
      </c>
      <c r="H327" s="218">
        <v>3</v>
      </c>
      <c r="I327" s="219"/>
      <c r="J327" s="220">
        <f>ROUND(I327*H327,2)</f>
        <v>0</v>
      </c>
      <c r="K327" s="216" t="s">
        <v>19</v>
      </c>
      <c r="L327" s="46"/>
      <c r="M327" s="221" t="s">
        <v>19</v>
      </c>
      <c r="N327" s="222" t="s">
        <v>42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185</v>
      </c>
      <c r="AT327" s="225" t="s">
        <v>180</v>
      </c>
      <c r="AU327" s="225" t="s">
        <v>79</v>
      </c>
      <c r="AY327" s="19" t="s">
        <v>178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79</v>
      </c>
      <c r="BK327" s="226">
        <f>ROUND(I327*H327,2)</f>
        <v>0</v>
      </c>
      <c r="BL327" s="19" t="s">
        <v>185</v>
      </c>
      <c r="BM327" s="225" t="s">
        <v>3797</v>
      </c>
    </row>
    <row r="328" s="2" customFormat="1" ht="16.5" customHeight="1">
      <c r="A328" s="40"/>
      <c r="B328" s="41"/>
      <c r="C328" s="214" t="s">
        <v>1466</v>
      </c>
      <c r="D328" s="214" t="s">
        <v>180</v>
      </c>
      <c r="E328" s="215" t="s">
        <v>3798</v>
      </c>
      <c r="F328" s="216" t="s">
        <v>3799</v>
      </c>
      <c r="G328" s="217" t="s">
        <v>1882</v>
      </c>
      <c r="H328" s="218">
        <v>3</v>
      </c>
      <c r="I328" s="219"/>
      <c r="J328" s="220">
        <f>ROUND(I328*H328,2)</f>
        <v>0</v>
      </c>
      <c r="K328" s="216" t="s">
        <v>19</v>
      </c>
      <c r="L328" s="46"/>
      <c r="M328" s="221" t="s">
        <v>19</v>
      </c>
      <c r="N328" s="222" t="s">
        <v>42</v>
      </c>
      <c r="O328" s="86"/>
      <c r="P328" s="223">
        <f>O328*H328</f>
        <v>0</v>
      </c>
      <c r="Q328" s="223">
        <v>0</v>
      </c>
      <c r="R328" s="223">
        <f>Q328*H328</f>
        <v>0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185</v>
      </c>
      <c r="AT328" s="225" t="s">
        <v>180</v>
      </c>
      <c r="AU328" s="225" t="s">
        <v>79</v>
      </c>
      <c r="AY328" s="19" t="s">
        <v>178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79</v>
      </c>
      <c r="BK328" s="226">
        <f>ROUND(I328*H328,2)</f>
        <v>0</v>
      </c>
      <c r="BL328" s="19" t="s">
        <v>185</v>
      </c>
      <c r="BM328" s="225" t="s">
        <v>3800</v>
      </c>
    </row>
    <row r="329" s="2" customFormat="1" ht="16.5" customHeight="1">
      <c r="A329" s="40"/>
      <c r="B329" s="41"/>
      <c r="C329" s="214" t="s">
        <v>1473</v>
      </c>
      <c r="D329" s="214" t="s">
        <v>180</v>
      </c>
      <c r="E329" s="215" t="s">
        <v>3801</v>
      </c>
      <c r="F329" s="216" t="s">
        <v>3802</v>
      </c>
      <c r="G329" s="217" t="s">
        <v>1882</v>
      </c>
      <c r="H329" s="218">
        <v>1</v>
      </c>
      <c r="I329" s="219"/>
      <c r="J329" s="220">
        <f>ROUND(I329*H329,2)</f>
        <v>0</v>
      </c>
      <c r="K329" s="216" t="s">
        <v>19</v>
      </c>
      <c r="L329" s="46"/>
      <c r="M329" s="221" t="s">
        <v>19</v>
      </c>
      <c r="N329" s="222" t="s">
        <v>42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185</v>
      </c>
      <c r="AT329" s="225" t="s">
        <v>180</v>
      </c>
      <c r="AU329" s="225" t="s">
        <v>79</v>
      </c>
      <c r="AY329" s="19" t="s">
        <v>178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79</v>
      </c>
      <c r="BK329" s="226">
        <f>ROUND(I329*H329,2)</f>
        <v>0</v>
      </c>
      <c r="BL329" s="19" t="s">
        <v>185</v>
      </c>
      <c r="BM329" s="225" t="s">
        <v>3803</v>
      </c>
    </row>
    <row r="330" s="2" customFormat="1" ht="16.5" customHeight="1">
      <c r="A330" s="40"/>
      <c r="B330" s="41"/>
      <c r="C330" s="214" t="s">
        <v>1479</v>
      </c>
      <c r="D330" s="214" t="s">
        <v>180</v>
      </c>
      <c r="E330" s="215" t="s">
        <v>3804</v>
      </c>
      <c r="F330" s="216" t="s">
        <v>3805</v>
      </c>
      <c r="G330" s="217" t="s">
        <v>1882</v>
      </c>
      <c r="H330" s="218">
        <v>6</v>
      </c>
      <c r="I330" s="219"/>
      <c r="J330" s="220">
        <f>ROUND(I330*H330,2)</f>
        <v>0</v>
      </c>
      <c r="K330" s="216" t="s">
        <v>19</v>
      </c>
      <c r="L330" s="46"/>
      <c r="M330" s="221" t="s">
        <v>19</v>
      </c>
      <c r="N330" s="222" t="s">
        <v>42</v>
      </c>
      <c r="O330" s="86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185</v>
      </c>
      <c r="AT330" s="225" t="s">
        <v>180</v>
      </c>
      <c r="AU330" s="225" t="s">
        <v>79</v>
      </c>
      <c r="AY330" s="19" t="s">
        <v>178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185</v>
      </c>
      <c r="BM330" s="225" t="s">
        <v>3806</v>
      </c>
    </row>
    <row r="331" s="2" customFormat="1" ht="16.5" customHeight="1">
      <c r="A331" s="40"/>
      <c r="B331" s="41"/>
      <c r="C331" s="214" t="s">
        <v>1484</v>
      </c>
      <c r="D331" s="214" t="s">
        <v>180</v>
      </c>
      <c r="E331" s="215" t="s">
        <v>3807</v>
      </c>
      <c r="F331" s="216" t="s">
        <v>3808</v>
      </c>
      <c r="G331" s="217" t="s">
        <v>1882</v>
      </c>
      <c r="H331" s="218">
        <v>1</v>
      </c>
      <c r="I331" s="219"/>
      <c r="J331" s="220">
        <f>ROUND(I331*H331,2)</f>
        <v>0</v>
      </c>
      <c r="K331" s="216" t="s">
        <v>19</v>
      </c>
      <c r="L331" s="46"/>
      <c r="M331" s="221" t="s">
        <v>19</v>
      </c>
      <c r="N331" s="222" t="s">
        <v>42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185</v>
      </c>
      <c r="AT331" s="225" t="s">
        <v>180</v>
      </c>
      <c r="AU331" s="225" t="s">
        <v>79</v>
      </c>
      <c r="AY331" s="19" t="s">
        <v>178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79</v>
      </c>
      <c r="BK331" s="226">
        <f>ROUND(I331*H331,2)</f>
        <v>0</v>
      </c>
      <c r="BL331" s="19" t="s">
        <v>185</v>
      </c>
      <c r="BM331" s="225" t="s">
        <v>3809</v>
      </c>
    </row>
    <row r="332" s="2" customFormat="1" ht="16.5" customHeight="1">
      <c r="A332" s="40"/>
      <c r="B332" s="41"/>
      <c r="C332" s="214" t="s">
        <v>1490</v>
      </c>
      <c r="D332" s="214" t="s">
        <v>180</v>
      </c>
      <c r="E332" s="215" t="s">
        <v>3810</v>
      </c>
      <c r="F332" s="216" t="s">
        <v>3811</v>
      </c>
      <c r="G332" s="217" t="s">
        <v>1882</v>
      </c>
      <c r="H332" s="218">
        <v>10</v>
      </c>
      <c r="I332" s="219"/>
      <c r="J332" s="220">
        <f>ROUND(I332*H332,2)</f>
        <v>0</v>
      </c>
      <c r="K332" s="216" t="s">
        <v>19</v>
      </c>
      <c r="L332" s="46"/>
      <c r="M332" s="221" t="s">
        <v>19</v>
      </c>
      <c r="N332" s="222" t="s">
        <v>42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185</v>
      </c>
      <c r="AT332" s="225" t="s">
        <v>180</v>
      </c>
      <c r="AU332" s="225" t="s">
        <v>79</v>
      </c>
      <c r="AY332" s="19" t="s">
        <v>178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79</v>
      </c>
      <c r="BK332" s="226">
        <f>ROUND(I332*H332,2)</f>
        <v>0</v>
      </c>
      <c r="BL332" s="19" t="s">
        <v>185</v>
      </c>
      <c r="BM332" s="225" t="s">
        <v>3812</v>
      </c>
    </row>
    <row r="333" s="2" customFormat="1" ht="16.5" customHeight="1">
      <c r="A333" s="40"/>
      <c r="B333" s="41"/>
      <c r="C333" s="214" t="s">
        <v>1495</v>
      </c>
      <c r="D333" s="214" t="s">
        <v>180</v>
      </c>
      <c r="E333" s="215" t="s">
        <v>3813</v>
      </c>
      <c r="F333" s="216" t="s">
        <v>3814</v>
      </c>
      <c r="G333" s="217" t="s">
        <v>1882</v>
      </c>
      <c r="H333" s="218">
        <v>26</v>
      </c>
      <c r="I333" s="219"/>
      <c r="J333" s="220">
        <f>ROUND(I333*H333,2)</f>
        <v>0</v>
      </c>
      <c r="K333" s="216" t="s">
        <v>19</v>
      </c>
      <c r="L333" s="46"/>
      <c r="M333" s="221" t="s">
        <v>19</v>
      </c>
      <c r="N333" s="222" t="s">
        <v>42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185</v>
      </c>
      <c r="AT333" s="225" t="s">
        <v>180</v>
      </c>
      <c r="AU333" s="225" t="s">
        <v>79</v>
      </c>
      <c r="AY333" s="19" t="s">
        <v>178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79</v>
      </c>
      <c r="BK333" s="226">
        <f>ROUND(I333*H333,2)</f>
        <v>0</v>
      </c>
      <c r="BL333" s="19" t="s">
        <v>185</v>
      </c>
      <c r="BM333" s="225" t="s">
        <v>3815</v>
      </c>
    </row>
    <row r="334" s="2" customFormat="1" ht="16.5" customHeight="1">
      <c r="A334" s="40"/>
      <c r="B334" s="41"/>
      <c r="C334" s="214" t="s">
        <v>1504</v>
      </c>
      <c r="D334" s="214" t="s">
        <v>180</v>
      </c>
      <c r="E334" s="215" t="s">
        <v>3816</v>
      </c>
      <c r="F334" s="216" t="s">
        <v>3817</v>
      </c>
      <c r="G334" s="217" t="s">
        <v>1882</v>
      </c>
      <c r="H334" s="218">
        <v>8</v>
      </c>
      <c r="I334" s="219"/>
      <c r="J334" s="220">
        <f>ROUND(I334*H334,2)</f>
        <v>0</v>
      </c>
      <c r="K334" s="216" t="s">
        <v>19</v>
      </c>
      <c r="L334" s="46"/>
      <c r="M334" s="221" t="s">
        <v>19</v>
      </c>
      <c r="N334" s="222" t="s">
        <v>42</v>
      </c>
      <c r="O334" s="86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5" t="s">
        <v>185</v>
      </c>
      <c r="AT334" s="225" t="s">
        <v>180</v>
      </c>
      <c r="AU334" s="225" t="s">
        <v>79</v>
      </c>
      <c r="AY334" s="19" t="s">
        <v>178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9" t="s">
        <v>79</v>
      </c>
      <c r="BK334" s="226">
        <f>ROUND(I334*H334,2)</f>
        <v>0</v>
      </c>
      <c r="BL334" s="19" t="s">
        <v>185</v>
      </c>
      <c r="BM334" s="225" t="s">
        <v>3818</v>
      </c>
    </row>
    <row r="335" s="2" customFormat="1" ht="16.5" customHeight="1">
      <c r="A335" s="40"/>
      <c r="B335" s="41"/>
      <c r="C335" s="214" t="s">
        <v>1509</v>
      </c>
      <c r="D335" s="214" t="s">
        <v>180</v>
      </c>
      <c r="E335" s="215" t="s">
        <v>3819</v>
      </c>
      <c r="F335" s="216" t="s">
        <v>3820</v>
      </c>
      <c r="G335" s="217" t="s">
        <v>1882</v>
      </c>
      <c r="H335" s="218">
        <v>5</v>
      </c>
      <c r="I335" s="219"/>
      <c r="J335" s="220">
        <f>ROUND(I335*H335,2)</f>
        <v>0</v>
      </c>
      <c r="K335" s="216" t="s">
        <v>19</v>
      </c>
      <c r="L335" s="46"/>
      <c r="M335" s="221" t="s">
        <v>19</v>
      </c>
      <c r="N335" s="222" t="s">
        <v>42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185</v>
      </c>
      <c r="AT335" s="225" t="s">
        <v>180</v>
      </c>
      <c r="AU335" s="225" t="s">
        <v>79</v>
      </c>
      <c r="AY335" s="19" t="s">
        <v>178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185</v>
      </c>
      <c r="BM335" s="225" t="s">
        <v>3821</v>
      </c>
    </row>
    <row r="336" s="2" customFormat="1" ht="16.5" customHeight="1">
      <c r="A336" s="40"/>
      <c r="B336" s="41"/>
      <c r="C336" s="214" t="s">
        <v>1512</v>
      </c>
      <c r="D336" s="214" t="s">
        <v>180</v>
      </c>
      <c r="E336" s="215" t="s">
        <v>3822</v>
      </c>
      <c r="F336" s="216" t="s">
        <v>3823</v>
      </c>
      <c r="G336" s="217" t="s">
        <v>1882</v>
      </c>
      <c r="H336" s="218">
        <v>3</v>
      </c>
      <c r="I336" s="219"/>
      <c r="J336" s="220">
        <f>ROUND(I336*H336,2)</f>
        <v>0</v>
      </c>
      <c r="K336" s="216" t="s">
        <v>19</v>
      </c>
      <c r="L336" s="46"/>
      <c r="M336" s="221" t="s">
        <v>19</v>
      </c>
      <c r="N336" s="222" t="s">
        <v>42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185</v>
      </c>
      <c r="AT336" s="225" t="s">
        <v>180</v>
      </c>
      <c r="AU336" s="225" t="s">
        <v>79</v>
      </c>
      <c r="AY336" s="19" t="s">
        <v>178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79</v>
      </c>
      <c r="BK336" s="226">
        <f>ROUND(I336*H336,2)</f>
        <v>0</v>
      </c>
      <c r="BL336" s="19" t="s">
        <v>185</v>
      </c>
      <c r="BM336" s="225" t="s">
        <v>3824</v>
      </c>
    </row>
    <row r="337" s="2" customFormat="1" ht="16.5" customHeight="1">
      <c r="A337" s="40"/>
      <c r="B337" s="41"/>
      <c r="C337" s="214" t="s">
        <v>1517</v>
      </c>
      <c r="D337" s="214" t="s">
        <v>180</v>
      </c>
      <c r="E337" s="215" t="s">
        <v>3825</v>
      </c>
      <c r="F337" s="216" t="s">
        <v>3826</v>
      </c>
      <c r="G337" s="217" t="s">
        <v>1882</v>
      </c>
      <c r="H337" s="218">
        <v>1</v>
      </c>
      <c r="I337" s="219"/>
      <c r="J337" s="220">
        <f>ROUND(I337*H337,2)</f>
        <v>0</v>
      </c>
      <c r="K337" s="216" t="s">
        <v>19</v>
      </c>
      <c r="L337" s="46"/>
      <c r="M337" s="221" t="s">
        <v>19</v>
      </c>
      <c r="N337" s="222" t="s">
        <v>42</v>
      </c>
      <c r="O337" s="86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185</v>
      </c>
      <c r="AT337" s="225" t="s">
        <v>180</v>
      </c>
      <c r="AU337" s="225" t="s">
        <v>79</v>
      </c>
      <c r="AY337" s="19" t="s">
        <v>178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185</v>
      </c>
      <c r="BM337" s="225" t="s">
        <v>3827</v>
      </c>
    </row>
    <row r="338" s="2" customFormat="1" ht="16.5" customHeight="1">
      <c r="A338" s="40"/>
      <c r="B338" s="41"/>
      <c r="C338" s="214" t="s">
        <v>1526</v>
      </c>
      <c r="D338" s="214" t="s">
        <v>180</v>
      </c>
      <c r="E338" s="215" t="s">
        <v>3828</v>
      </c>
      <c r="F338" s="216" t="s">
        <v>3829</v>
      </c>
      <c r="G338" s="217" t="s">
        <v>1882</v>
      </c>
      <c r="H338" s="218">
        <v>1</v>
      </c>
      <c r="I338" s="219"/>
      <c r="J338" s="220">
        <f>ROUND(I338*H338,2)</f>
        <v>0</v>
      </c>
      <c r="K338" s="216" t="s">
        <v>19</v>
      </c>
      <c r="L338" s="46"/>
      <c r="M338" s="221" t="s">
        <v>19</v>
      </c>
      <c r="N338" s="222" t="s">
        <v>42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185</v>
      </c>
      <c r="AT338" s="225" t="s">
        <v>180</v>
      </c>
      <c r="AU338" s="225" t="s">
        <v>79</v>
      </c>
      <c r="AY338" s="19" t="s">
        <v>178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79</v>
      </c>
      <c r="BK338" s="226">
        <f>ROUND(I338*H338,2)</f>
        <v>0</v>
      </c>
      <c r="BL338" s="19" t="s">
        <v>185</v>
      </c>
      <c r="BM338" s="225" t="s">
        <v>3830</v>
      </c>
    </row>
    <row r="339" s="2" customFormat="1" ht="16.5" customHeight="1">
      <c r="A339" s="40"/>
      <c r="B339" s="41"/>
      <c r="C339" s="214" t="s">
        <v>1531</v>
      </c>
      <c r="D339" s="214" t="s">
        <v>180</v>
      </c>
      <c r="E339" s="215" t="s">
        <v>3831</v>
      </c>
      <c r="F339" s="216" t="s">
        <v>3832</v>
      </c>
      <c r="G339" s="217" t="s">
        <v>1882</v>
      </c>
      <c r="H339" s="218">
        <v>7</v>
      </c>
      <c r="I339" s="219"/>
      <c r="J339" s="220">
        <f>ROUND(I339*H339,2)</f>
        <v>0</v>
      </c>
      <c r="K339" s="216" t="s">
        <v>19</v>
      </c>
      <c r="L339" s="46"/>
      <c r="M339" s="221" t="s">
        <v>19</v>
      </c>
      <c r="N339" s="222" t="s">
        <v>42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185</v>
      </c>
      <c r="AT339" s="225" t="s">
        <v>180</v>
      </c>
      <c r="AU339" s="225" t="s">
        <v>79</v>
      </c>
      <c r="AY339" s="19" t="s">
        <v>178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79</v>
      </c>
      <c r="BK339" s="226">
        <f>ROUND(I339*H339,2)</f>
        <v>0</v>
      </c>
      <c r="BL339" s="19" t="s">
        <v>185</v>
      </c>
      <c r="BM339" s="225" t="s">
        <v>3833</v>
      </c>
    </row>
    <row r="340" s="2" customFormat="1" ht="16.5" customHeight="1">
      <c r="A340" s="40"/>
      <c r="B340" s="41"/>
      <c r="C340" s="214" t="s">
        <v>1534</v>
      </c>
      <c r="D340" s="214" t="s">
        <v>180</v>
      </c>
      <c r="E340" s="215" t="s">
        <v>3834</v>
      </c>
      <c r="F340" s="216" t="s">
        <v>3835</v>
      </c>
      <c r="G340" s="217" t="s">
        <v>1882</v>
      </c>
      <c r="H340" s="218">
        <v>80</v>
      </c>
      <c r="I340" s="219"/>
      <c r="J340" s="220">
        <f>ROUND(I340*H340,2)</f>
        <v>0</v>
      </c>
      <c r="K340" s="216" t="s">
        <v>19</v>
      </c>
      <c r="L340" s="46"/>
      <c r="M340" s="221" t="s">
        <v>19</v>
      </c>
      <c r="N340" s="222" t="s">
        <v>42</v>
      </c>
      <c r="O340" s="86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185</v>
      </c>
      <c r="AT340" s="225" t="s">
        <v>180</v>
      </c>
      <c r="AU340" s="225" t="s">
        <v>79</v>
      </c>
      <c r="AY340" s="19" t="s">
        <v>178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79</v>
      </c>
      <c r="BK340" s="226">
        <f>ROUND(I340*H340,2)</f>
        <v>0</v>
      </c>
      <c r="BL340" s="19" t="s">
        <v>185</v>
      </c>
      <c r="BM340" s="225" t="s">
        <v>3836</v>
      </c>
    </row>
    <row r="341" s="2" customFormat="1" ht="16.5" customHeight="1">
      <c r="A341" s="40"/>
      <c r="B341" s="41"/>
      <c r="C341" s="214" t="s">
        <v>1538</v>
      </c>
      <c r="D341" s="214" t="s">
        <v>180</v>
      </c>
      <c r="E341" s="215" t="s">
        <v>3837</v>
      </c>
      <c r="F341" s="216" t="s">
        <v>3838</v>
      </c>
      <c r="G341" s="217" t="s">
        <v>1882</v>
      </c>
      <c r="H341" s="218">
        <v>12</v>
      </c>
      <c r="I341" s="219"/>
      <c r="J341" s="220">
        <f>ROUND(I341*H341,2)</f>
        <v>0</v>
      </c>
      <c r="K341" s="216" t="s">
        <v>19</v>
      </c>
      <c r="L341" s="46"/>
      <c r="M341" s="221" t="s">
        <v>19</v>
      </c>
      <c r="N341" s="222" t="s">
        <v>42</v>
      </c>
      <c r="O341" s="86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185</v>
      </c>
      <c r="AT341" s="225" t="s">
        <v>180</v>
      </c>
      <c r="AU341" s="225" t="s">
        <v>79</v>
      </c>
      <c r="AY341" s="19" t="s">
        <v>178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79</v>
      </c>
      <c r="BK341" s="226">
        <f>ROUND(I341*H341,2)</f>
        <v>0</v>
      </c>
      <c r="BL341" s="19" t="s">
        <v>185</v>
      </c>
      <c r="BM341" s="225" t="s">
        <v>3839</v>
      </c>
    </row>
    <row r="342" s="12" customFormat="1" ht="25.92" customHeight="1">
      <c r="A342" s="12"/>
      <c r="B342" s="198"/>
      <c r="C342" s="199"/>
      <c r="D342" s="200" t="s">
        <v>70</v>
      </c>
      <c r="E342" s="201" t="s">
        <v>3840</v>
      </c>
      <c r="F342" s="201" t="s">
        <v>3841</v>
      </c>
      <c r="G342" s="199"/>
      <c r="H342" s="199"/>
      <c r="I342" s="202"/>
      <c r="J342" s="203">
        <f>BK342</f>
        <v>0</v>
      </c>
      <c r="K342" s="199"/>
      <c r="L342" s="204"/>
      <c r="M342" s="205"/>
      <c r="N342" s="206"/>
      <c r="O342" s="206"/>
      <c r="P342" s="207">
        <f>SUM(P343:P363)</f>
        <v>0</v>
      </c>
      <c r="Q342" s="206"/>
      <c r="R342" s="207">
        <f>SUM(R343:R363)</f>
        <v>0</v>
      </c>
      <c r="S342" s="206"/>
      <c r="T342" s="208">
        <f>SUM(T343:T363)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9" t="s">
        <v>79</v>
      </c>
      <c r="AT342" s="210" t="s">
        <v>70</v>
      </c>
      <c r="AU342" s="210" t="s">
        <v>71</v>
      </c>
      <c r="AY342" s="209" t="s">
        <v>178</v>
      </c>
      <c r="BK342" s="211">
        <f>SUM(BK343:BK363)</f>
        <v>0</v>
      </c>
    </row>
    <row r="343" s="2" customFormat="1" ht="16.5" customHeight="1">
      <c r="A343" s="40"/>
      <c r="B343" s="41"/>
      <c r="C343" s="214" t="s">
        <v>1543</v>
      </c>
      <c r="D343" s="214" t="s">
        <v>180</v>
      </c>
      <c r="E343" s="215" t="s">
        <v>3842</v>
      </c>
      <c r="F343" s="216" t="s">
        <v>3778</v>
      </c>
      <c r="G343" s="217" t="s">
        <v>1882</v>
      </c>
      <c r="H343" s="218">
        <v>1</v>
      </c>
      <c r="I343" s="219"/>
      <c r="J343" s="220">
        <f>ROUND(I343*H343,2)</f>
        <v>0</v>
      </c>
      <c r="K343" s="216" t="s">
        <v>19</v>
      </c>
      <c r="L343" s="46"/>
      <c r="M343" s="221" t="s">
        <v>19</v>
      </c>
      <c r="N343" s="222" t="s">
        <v>42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185</v>
      </c>
      <c r="AT343" s="225" t="s">
        <v>180</v>
      </c>
      <c r="AU343" s="225" t="s">
        <v>79</v>
      </c>
      <c r="AY343" s="19" t="s">
        <v>178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79</v>
      </c>
      <c r="BK343" s="226">
        <f>ROUND(I343*H343,2)</f>
        <v>0</v>
      </c>
      <c r="BL343" s="19" t="s">
        <v>185</v>
      </c>
      <c r="BM343" s="225" t="s">
        <v>3843</v>
      </c>
    </row>
    <row r="344" s="2" customFormat="1" ht="16.5" customHeight="1">
      <c r="A344" s="40"/>
      <c r="B344" s="41"/>
      <c r="C344" s="214" t="s">
        <v>1548</v>
      </c>
      <c r="D344" s="214" t="s">
        <v>180</v>
      </c>
      <c r="E344" s="215" t="s">
        <v>3780</v>
      </c>
      <c r="F344" s="216" t="s">
        <v>3781</v>
      </c>
      <c r="G344" s="217" t="s">
        <v>1882</v>
      </c>
      <c r="H344" s="218">
        <v>1</v>
      </c>
      <c r="I344" s="219"/>
      <c r="J344" s="220">
        <f>ROUND(I344*H344,2)</f>
        <v>0</v>
      </c>
      <c r="K344" s="216" t="s">
        <v>19</v>
      </c>
      <c r="L344" s="46"/>
      <c r="M344" s="221" t="s">
        <v>19</v>
      </c>
      <c r="N344" s="222" t="s">
        <v>42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185</v>
      </c>
      <c r="AT344" s="225" t="s">
        <v>180</v>
      </c>
      <c r="AU344" s="225" t="s">
        <v>79</v>
      </c>
      <c r="AY344" s="19" t="s">
        <v>178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79</v>
      </c>
      <c r="BK344" s="226">
        <f>ROUND(I344*H344,2)</f>
        <v>0</v>
      </c>
      <c r="BL344" s="19" t="s">
        <v>185</v>
      </c>
      <c r="BM344" s="225" t="s">
        <v>3844</v>
      </c>
    </row>
    <row r="345" s="2" customFormat="1" ht="16.5" customHeight="1">
      <c r="A345" s="40"/>
      <c r="B345" s="41"/>
      <c r="C345" s="214" t="s">
        <v>1550</v>
      </c>
      <c r="D345" s="214" t="s">
        <v>180</v>
      </c>
      <c r="E345" s="215" t="s">
        <v>3845</v>
      </c>
      <c r="F345" s="216" t="s">
        <v>3784</v>
      </c>
      <c r="G345" s="217" t="s">
        <v>1882</v>
      </c>
      <c r="H345" s="218">
        <v>3.5</v>
      </c>
      <c r="I345" s="219"/>
      <c r="J345" s="220">
        <f>ROUND(I345*H345,2)</f>
        <v>0</v>
      </c>
      <c r="K345" s="216" t="s">
        <v>19</v>
      </c>
      <c r="L345" s="46"/>
      <c r="M345" s="221" t="s">
        <v>19</v>
      </c>
      <c r="N345" s="222" t="s">
        <v>42</v>
      </c>
      <c r="O345" s="86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185</v>
      </c>
      <c r="AT345" s="225" t="s">
        <v>180</v>
      </c>
      <c r="AU345" s="225" t="s">
        <v>79</v>
      </c>
      <c r="AY345" s="19" t="s">
        <v>178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79</v>
      </c>
      <c r="BK345" s="226">
        <f>ROUND(I345*H345,2)</f>
        <v>0</v>
      </c>
      <c r="BL345" s="19" t="s">
        <v>185</v>
      </c>
      <c r="BM345" s="225" t="s">
        <v>3846</v>
      </c>
    </row>
    <row r="346" s="2" customFormat="1" ht="16.5" customHeight="1">
      <c r="A346" s="40"/>
      <c r="B346" s="41"/>
      <c r="C346" s="214" t="s">
        <v>1555</v>
      </c>
      <c r="D346" s="214" t="s">
        <v>180</v>
      </c>
      <c r="E346" s="215" t="s">
        <v>3847</v>
      </c>
      <c r="F346" s="216" t="s">
        <v>3787</v>
      </c>
      <c r="G346" s="217" t="s">
        <v>1882</v>
      </c>
      <c r="H346" s="218">
        <v>2</v>
      </c>
      <c r="I346" s="219"/>
      <c r="J346" s="220">
        <f>ROUND(I346*H346,2)</f>
        <v>0</v>
      </c>
      <c r="K346" s="216" t="s">
        <v>19</v>
      </c>
      <c r="L346" s="46"/>
      <c r="M346" s="221" t="s">
        <v>19</v>
      </c>
      <c r="N346" s="222" t="s">
        <v>42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185</v>
      </c>
      <c r="AT346" s="225" t="s">
        <v>180</v>
      </c>
      <c r="AU346" s="225" t="s">
        <v>79</v>
      </c>
      <c r="AY346" s="19" t="s">
        <v>178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79</v>
      </c>
      <c r="BK346" s="226">
        <f>ROUND(I346*H346,2)</f>
        <v>0</v>
      </c>
      <c r="BL346" s="19" t="s">
        <v>185</v>
      </c>
      <c r="BM346" s="225" t="s">
        <v>3848</v>
      </c>
    </row>
    <row r="347" s="2" customFormat="1" ht="16.5" customHeight="1">
      <c r="A347" s="40"/>
      <c r="B347" s="41"/>
      <c r="C347" s="214" t="s">
        <v>1560</v>
      </c>
      <c r="D347" s="214" t="s">
        <v>180</v>
      </c>
      <c r="E347" s="215" t="s">
        <v>3849</v>
      </c>
      <c r="F347" s="216" t="s">
        <v>3790</v>
      </c>
      <c r="G347" s="217" t="s">
        <v>1882</v>
      </c>
      <c r="H347" s="218">
        <v>1</v>
      </c>
      <c r="I347" s="219"/>
      <c r="J347" s="220">
        <f>ROUND(I347*H347,2)</f>
        <v>0</v>
      </c>
      <c r="K347" s="216" t="s">
        <v>19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185</v>
      </c>
      <c r="AT347" s="225" t="s">
        <v>180</v>
      </c>
      <c r="AU347" s="225" t="s">
        <v>79</v>
      </c>
      <c r="AY347" s="19" t="s">
        <v>178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185</v>
      </c>
      <c r="BM347" s="225" t="s">
        <v>3850</v>
      </c>
    </row>
    <row r="348" s="2" customFormat="1" ht="16.5" customHeight="1">
      <c r="A348" s="40"/>
      <c r="B348" s="41"/>
      <c r="C348" s="214" t="s">
        <v>1565</v>
      </c>
      <c r="D348" s="214" t="s">
        <v>180</v>
      </c>
      <c r="E348" s="215" t="s">
        <v>3851</v>
      </c>
      <c r="F348" s="216" t="s">
        <v>3793</v>
      </c>
      <c r="G348" s="217" t="s">
        <v>1882</v>
      </c>
      <c r="H348" s="218">
        <v>3</v>
      </c>
      <c r="I348" s="219"/>
      <c r="J348" s="220">
        <f>ROUND(I348*H348,2)</f>
        <v>0</v>
      </c>
      <c r="K348" s="216" t="s">
        <v>19</v>
      </c>
      <c r="L348" s="46"/>
      <c r="M348" s="221" t="s">
        <v>19</v>
      </c>
      <c r="N348" s="222" t="s">
        <v>42</v>
      </c>
      <c r="O348" s="86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5" t="s">
        <v>185</v>
      </c>
      <c r="AT348" s="225" t="s">
        <v>180</v>
      </c>
      <c r="AU348" s="225" t="s">
        <v>79</v>
      </c>
      <c r="AY348" s="19" t="s">
        <v>178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9" t="s">
        <v>79</v>
      </c>
      <c r="BK348" s="226">
        <f>ROUND(I348*H348,2)</f>
        <v>0</v>
      </c>
      <c r="BL348" s="19" t="s">
        <v>185</v>
      </c>
      <c r="BM348" s="225" t="s">
        <v>3852</v>
      </c>
    </row>
    <row r="349" s="2" customFormat="1" ht="16.5" customHeight="1">
      <c r="A349" s="40"/>
      <c r="B349" s="41"/>
      <c r="C349" s="214" t="s">
        <v>1570</v>
      </c>
      <c r="D349" s="214" t="s">
        <v>180</v>
      </c>
      <c r="E349" s="215" t="s">
        <v>3853</v>
      </c>
      <c r="F349" s="216" t="s">
        <v>3796</v>
      </c>
      <c r="G349" s="217" t="s">
        <v>1882</v>
      </c>
      <c r="H349" s="218">
        <v>3</v>
      </c>
      <c r="I349" s="219"/>
      <c r="J349" s="220">
        <f>ROUND(I349*H349,2)</f>
        <v>0</v>
      </c>
      <c r="K349" s="216" t="s">
        <v>19</v>
      </c>
      <c r="L349" s="46"/>
      <c r="M349" s="221" t="s">
        <v>19</v>
      </c>
      <c r="N349" s="222" t="s">
        <v>42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185</v>
      </c>
      <c r="AT349" s="225" t="s">
        <v>180</v>
      </c>
      <c r="AU349" s="225" t="s">
        <v>79</v>
      </c>
      <c r="AY349" s="19" t="s">
        <v>178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79</v>
      </c>
      <c r="BK349" s="226">
        <f>ROUND(I349*H349,2)</f>
        <v>0</v>
      </c>
      <c r="BL349" s="19" t="s">
        <v>185</v>
      </c>
      <c r="BM349" s="225" t="s">
        <v>3854</v>
      </c>
    </row>
    <row r="350" s="2" customFormat="1" ht="16.5" customHeight="1">
      <c r="A350" s="40"/>
      <c r="B350" s="41"/>
      <c r="C350" s="214" t="s">
        <v>1577</v>
      </c>
      <c r="D350" s="214" t="s">
        <v>180</v>
      </c>
      <c r="E350" s="215" t="s">
        <v>3855</v>
      </c>
      <c r="F350" s="216" t="s">
        <v>3799</v>
      </c>
      <c r="G350" s="217" t="s">
        <v>1882</v>
      </c>
      <c r="H350" s="218">
        <v>3</v>
      </c>
      <c r="I350" s="219"/>
      <c r="J350" s="220">
        <f>ROUND(I350*H350,2)</f>
        <v>0</v>
      </c>
      <c r="K350" s="216" t="s">
        <v>19</v>
      </c>
      <c r="L350" s="46"/>
      <c r="M350" s="221" t="s">
        <v>19</v>
      </c>
      <c r="N350" s="222" t="s">
        <v>42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185</v>
      </c>
      <c r="AT350" s="225" t="s">
        <v>180</v>
      </c>
      <c r="AU350" s="225" t="s">
        <v>79</v>
      </c>
      <c r="AY350" s="19" t="s">
        <v>178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79</v>
      </c>
      <c r="BK350" s="226">
        <f>ROUND(I350*H350,2)</f>
        <v>0</v>
      </c>
      <c r="BL350" s="19" t="s">
        <v>185</v>
      </c>
      <c r="BM350" s="225" t="s">
        <v>3856</v>
      </c>
    </row>
    <row r="351" s="2" customFormat="1" ht="16.5" customHeight="1">
      <c r="A351" s="40"/>
      <c r="B351" s="41"/>
      <c r="C351" s="214" t="s">
        <v>1583</v>
      </c>
      <c r="D351" s="214" t="s">
        <v>180</v>
      </c>
      <c r="E351" s="215" t="s">
        <v>3857</v>
      </c>
      <c r="F351" s="216" t="s">
        <v>3802</v>
      </c>
      <c r="G351" s="217" t="s">
        <v>1882</v>
      </c>
      <c r="H351" s="218">
        <v>1</v>
      </c>
      <c r="I351" s="219"/>
      <c r="J351" s="220">
        <f>ROUND(I351*H351,2)</f>
        <v>0</v>
      </c>
      <c r="K351" s="216" t="s">
        <v>19</v>
      </c>
      <c r="L351" s="46"/>
      <c r="M351" s="221" t="s">
        <v>19</v>
      </c>
      <c r="N351" s="222" t="s">
        <v>42</v>
      </c>
      <c r="O351" s="86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185</v>
      </c>
      <c r="AT351" s="225" t="s">
        <v>180</v>
      </c>
      <c r="AU351" s="225" t="s">
        <v>79</v>
      </c>
      <c r="AY351" s="19" t="s">
        <v>178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79</v>
      </c>
      <c r="BK351" s="226">
        <f>ROUND(I351*H351,2)</f>
        <v>0</v>
      </c>
      <c r="BL351" s="19" t="s">
        <v>185</v>
      </c>
      <c r="BM351" s="225" t="s">
        <v>3858</v>
      </c>
    </row>
    <row r="352" s="2" customFormat="1" ht="16.5" customHeight="1">
      <c r="A352" s="40"/>
      <c r="B352" s="41"/>
      <c r="C352" s="214" t="s">
        <v>1588</v>
      </c>
      <c r="D352" s="214" t="s">
        <v>180</v>
      </c>
      <c r="E352" s="215" t="s">
        <v>3859</v>
      </c>
      <c r="F352" s="216" t="s">
        <v>3805</v>
      </c>
      <c r="G352" s="217" t="s">
        <v>1882</v>
      </c>
      <c r="H352" s="218">
        <v>6</v>
      </c>
      <c r="I352" s="219"/>
      <c r="J352" s="220">
        <f>ROUND(I352*H352,2)</f>
        <v>0</v>
      </c>
      <c r="K352" s="216" t="s">
        <v>19</v>
      </c>
      <c r="L352" s="46"/>
      <c r="M352" s="221" t="s">
        <v>19</v>
      </c>
      <c r="N352" s="222" t="s">
        <v>42</v>
      </c>
      <c r="O352" s="86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185</v>
      </c>
      <c r="AT352" s="225" t="s">
        <v>180</v>
      </c>
      <c r="AU352" s="225" t="s">
        <v>79</v>
      </c>
      <c r="AY352" s="19" t="s">
        <v>178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79</v>
      </c>
      <c r="BK352" s="226">
        <f>ROUND(I352*H352,2)</f>
        <v>0</v>
      </c>
      <c r="BL352" s="19" t="s">
        <v>185</v>
      </c>
      <c r="BM352" s="225" t="s">
        <v>3860</v>
      </c>
    </row>
    <row r="353" s="2" customFormat="1" ht="16.5" customHeight="1">
      <c r="A353" s="40"/>
      <c r="B353" s="41"/>
      <c r="C353" s="214" t="s">
        <v>1595</v>
      </c>
      <c r="D353" s="214" t="s">
        <v>180</v>
      </c>
      <c r="E353" s="215" t="s">
        <v>3861</v>
      </c>
      <c r="F353" s="216" t="s">
        <v>3808</v>
      </c>
      <c r="G353" s="217" t="s">
        <v>1882</v>
      </c>
      <c r="H353" s="218">
        <v>1</v>
      </c>
      <c r="I353" s="219"/>
      <c r="J353" s="220">
        <f>ROUND(I353*H353,2)</f>
        <v>0</v>
      </c>
      <c r="K353" s="216" t="s">
        <v>19</v>
      </c>
      <c r="L353" s="46"/>
      <c r="M353" s="221" t="s">
        <v>19</v>
      </c>
      <c r="N353" s="222" t="s">
        <v>42</v>
      </c>
      <c r="O353" s="86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185</v>
      </c>
      <c r="AT353" s="225" t="s">
        <v>180</v>
      </c>
      <c r="AU353" s="225" t="s">
        <v>79</v>
      </c>
      <c r="AY353" s="19" t="s">
        <v>178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79</v>
      </c>
      <c r="BK353" s="226">
        <f>ROUND(I353*H353,2)</f>
        <v>0</v>
      </c>
      <c r="BL353" s="19" t="s">
        <v>185</v>
      </c>
      <c r="BM353" s="225" t="s">
        <v>3862</v>
      </c>
    </row>
    <row r="354" s="2" customFormat="1" ht="16.5" customHeight="1">
      <c r="A354" s="40"/>
      <c r="B354" s="41"/>
      <c r="C354" s="214" t="s">
        <v>1601</v>
      </c>
      <c r="D354" s="214" t="s">
        <v>180</v>
      </c>
      <c r="E354" s="215" t="s">
        <v>3863</v>
      </c>
      <c r="F354" s="216" t="s">
        <v>3811</v>
      </c>
      <c r="G354" s="217" t="s">
        <v>1882</v>
      </c>
      <c r="H354" s="218">
        <v>10</v>
      </c>
      <c r="I354" s="219"/>
      <c r="J354" s="220">
        <f>ROUND(I354*H354,2)</f>
        <v>0</v>
      </c>
      <c r="K354" s="216" t="s">
        <v>19</v>
      </c>
      <c r="L354" s="46"/>
      <c r="M354" s="221" t="s">
        <v>19</v>
      </c>
      <c r="N354" s="222" t="s">
        <v>42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185</v>
      </c>
      <c r="AT354" s="225" t="s">
        <v>180</v>
      </c>
      <c r="AU354" s="225" t="s">
        <v>79</v>
      </c>
      <c r="AY354" s="19" t="s">
        <v>178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79</v>
      </c>
      <c r="BK354" s="226">
        <f>ROUND(I354*H354,2)</f>
        <v>0</v>
      </c>
      <c r="BL354" s="19" t="s">
        <v>185</v>
      </c>
      <c r="BM354" s="225" t="s">
        <v>3864</v>
      </c>
    </row>
    <row r="355" s="2" customFormat="1" ht="16.5" customHeight="1">
      <c r="A355" s="40"/>
      <c r="B355" s="41"/>
      <c r="C355" s="214" t="s">
        <v>1606</v>
      </c>
      <c r="D355" s="214" t="s">
        <v>180</v>
      </c>
      <c r="E355" s="215" t="s">
        <v>3865</v>
      </c>
      <c r="F355" s="216" t="s">
        <v>3814</v>
      </c>
      <c r="G355" s="217" t="s">
        <v>1882</v>
      </c>
      <c r="H355" s="218">
        <v>26</v>
      </c>
      <c r="I355" s="219"/>
      <c r="J355" s="220">
        <f>ROUND(I355*H355,2)</f>
        <v>0</v>
      </c>
      <c r="K355" s="216" t="s">
        <v>19</v>
      </c>
      <c r="L355" s="46"/>
      <c r="M355" s="221" t="s">
        <v>19</v>
      </c>
      <c r="N355" s="222" t="s">
        <v>42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185</v>
      </c>
      <c r="AT355" s="225" t="s">
        <v>180</v>
      </c>
      <c r="AU355" s="225" t="s">
        <v>79</v>
      </c>
      <c r="AY355" s="19" t="s">
        <v>178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79</v>
      </c>
      <c r="BK355" s="226">
        <f>ROUND(I355*H355,2)</f>
        <v>0</v>
      </c>
      <c r="BL355" s="19" t="s">
        <v>185</v>
      </c>
      <c r="BM355" s="225" t="s">
        <v>3866</v>
      </c>
    </row>
    <row r="356" s="2" customFormat="1" ht="16.5" customHeight="1">
      <c r="A356" s="40"/>
      <c r="B356" s="41"/>
      <c r="C356" s="214" t="s">
        <v>1612</v>
      </c>
      <c r="D356" s="214" t="s">
        <v>180</v>
      </c>
      <c r="E356" s="215" t="s">
        <v>3867</v>
      </c>
      <c r="F356" s="216" t="s">
        <v>3817</v>
      </c>
      <c r="G356" s="217" t="s">
        <v>1882</v>
      </c>
      <c r="H356" s="218">
        <v>8</v>
      </c>
      <c r="I356" s="219"/>
      <c r="J356" s="220">
        <f>ROUND(I356*H356,2)</f>
        <v>0</v>
      </c>
      <c r="K356" s="216" t="s">
        <v>19</v>
      </c>
      <c r="L356" s="46"/>
      <c r="M356" s="221" t="s">
        <v>19</v>
      </c>
      <c r="N356" s="222" t="s">
        <v>42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185</v>
      </c>
      <c r="AT356" s="225" t="s">
        <v>180</v>
      </c>
      <c r="AU356" s="225" t="s">
        <v>79</v>
      </c>
      <c r="AY356" s="19" t="s">
        <v>178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79</v>
      </c>
      <c r="BK356" s="226">
        <f>ROUND(I356*H356,2)</f>
        <v>0</v>
      </c>
      <c r="BL356" s="19" t="s">
        <v>185</v>
      </c>
      <c r="BM356" s="225" t="s">
        <v>3868</v>
      </c>
    </row>
    <row r="357" s="2" customFormat="1" ht="16.5" customHeight="1">
      <c r="A357" s="40"/>
      <c r="B357" s="41"/>
      <c r="C357" s="214" t="s">
        <v>1617</v>
      </c>
      <c r="D357" s="214" t="s">
        <v>180</v>
      </c>
      <c r="E357" s="215" t="s">
        <v>3869</v>
      </c>
      <c r="F357" s="216" t="s">
        <v>3820</v>
      </c>
      <c r="G357" s="217" t="s">
        <v>1882</v>
      </c>
      <c r="H357" s="218">
        <v>5</v>
      </c>
      <c r="I357" s="219"/>
      <c r="J357" s="220">
        <f>ROUND(I357*H357,2)</f>
        <v>0</v>
      </c>
      <c r="K357" s="216" t="s">
        <v>19</v>
      </c>
      <c r="L357" s="46"/>
      <c r="M357" s="221" t="s">
        <v>19</v>
      </c>
      <c r="N357" s="222" t="s">
        <v>42</v>
      </c>
      <c r="O357" s="86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185</v>
      </c>
      <c r="AT357" s="225" t="s">
        <v>180</v>
      </c>
      <c r="AU357" s="225" t="s">
        <v>79</v>
      </c>
      <c r="AY357" s="19" t="s">
        <v>178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79</v>
      </c>
      <c r="BK357" s="226">
        <f>ROUND(I357*H357,2)</f>
        <v>0</v>
      </c>
      <c r="BL357" s="19" t="s">
        <v>185</v>
      </c>
      <c r="BM357" s="225" t="s">
        <v>3870</v>
      </c>
    </row>
    <row r="358" s="2" customFormat="1" ht="16.5" customHeight="1">
      <c r="A358" s="40"/>
      <c r="B358" s="41"/>
      <c r="C358" s="214" t="s">
        <v>1623</v>
      </c>
      <c r="D358" s="214" t="s">
        <v>180</v>
      </c>
      <c r="E358" s="215" t="s">
        <v>3871</v>
      </c>
      <c r="F358" s="216" t="s">
        <v>3823</v>
      </c>
      <c r="G358" s="217" t="s">
        <v>1882</v>
      </c>
      <c r="H358" s="218">
        <v>3</v>
      </c>
      <c r="I358" s="219"/>
      <c r="J358" s="220">
        <f>ROUND(I358*H358,2)</f>
        <v>0</v>
      </c>
      <c r="K358" s="216" t="s">
        <v>19</v>
      </c>
      <c r="L358" s="46"/>
      <c r="M358" s="221" t="s">
        <v>19</v>
      </c>
      <c r="N358" s="222" t="s">
        <v>42</v>
      </c>
      <c r="O358" s="86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185</v>
      </c>
      <c r="AT358" s="225" t="s">
        <v>180</v>
      </c>
      <c r="AU358" s="225" t="s">
        <v>79</v>
      </c>
      <c r="AY358" s="19" t="s">
        <v>178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79</v>
      </c>
      <c r="BK358" s="226">
        <f>ROUND(I358*H358,2)</f>
        <v>0</v>
      </c>
      <c r="BL358" s="19" t="s">
        <v>185</v>
      </c>
      <c r="BM358" s="225" t="s">
        <v>3872</v>
      </c>
    </row>
    <row r="359" s="2" customFormat="1" ht="16.5" customHeight="1">
      <c r="A359" s="40"/>
      <c r="B359" s="41"/>
      <c r="C359" s="214" t="s">
        <v>1628</v>
      </c>
      <c r="D359" s="214" t="s">
        <v>180</v>
      </c>
      <c r="E359" s="215" t="s">
        <v>3873</v>
      </c>
      <c r="F359" s="216" t="s">
        <v>3826</v>
      </c>
      <c r="G359" s="217" t="s">
        <v>1882</v>
      </c>
      <c r="H359" s="218">
        <v>1</v>
      </c>
      <c r="I359" s="219"/>
      <c r="J359" s="220">
        <f>ROUND(I359*H359,2)</f>
        <v>0</v>
      </c>
      <c r="K359" s="216" t="s">
        <v>19</v>
      </c>
      <c r="L359" s="46"/>
      <c r="M359" s="221" t="s">
        <v>19</v>
      </c>
      <c r="N359" s="222" t="s">
        <v>42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185</v>
      </c>
      <c r="AT359" s="225" t="s">
        <v>180</v>
      </c>
      <c r="AU359" s="225" t="s">
        <v>79</v>
      </c>
      <c r="AY359" s="19" t="s">
        <v>178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79</v>
      </c>
      <c r="BK359" s="226">
        <f>ROUND(I359*H359,2)</f>
        <v>0</v>
      </c>
      <c r="BL359" s="19" t="s">
        <v>185</v>
      </c>
      <c r="BM359" s="225" t="s">
        <v>3874</v>
      </c>
    </row>
    <row r="360" s="2" customFormat="1" ht="16.5" customHeight="1">
      <c r="A360" s="40"/>
      <c r="B360" s="41"/>
      <c r="C360" s="214" t="s">
        <v>1635</v>
      </c>
      <c r="D360" s="214" t="s">
        <v>180</v>
      </c>
      <c r="E360" s="215" t="s">
        <v>3875</v>
      </c>
      <c r="F360" s="216" t="s">
        <v>3829</v>
      </c>
      <c r="G360" s="217" t="s">
        <v>1882</v>
      </c>
      <c r="H360" s="218">
        <v>1</v>
      </c>
      <c r="I360" s="219"/>
      <c r="J360" s="220">
        <f>ROUND(I360*H360,2)</f>
        <v>0</v>
      </c>
      <c r="K360" s="216" t="s">
        <v>19</v>
      </c>
      <c r="L360" s="46"/>
      <c r="M360" s="221" t="s">
        <v>19</v>
      </c>
      <c r="N360" s="222" t="s">
        <v>42</v>
      </c>
      <c r="O360" s="86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185</v>
      </c>
      <c r="AT360" s="225" t="s">
        <v>180</v>
      </c>
      <c r="AU360" s="225" t="s">
        <v>79</v>
      </c>
      <c r="AY360" s="19" t="s">
        <v>178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79</v>
      </c>
      <c r="BK360" s="226">
        <f>ROUND(I360*H360,2)</f>
        <v>0</v>
      </c>
      <c r="BL360" s="19" t="s">
        <v>185</v>
      </c>
      <c r="BM360" s="225" t="s">
        <v>3876</v>
      </c>
    </row>
    <row r="361" s="2" customFormat="1" ht="16.5" customHeight="1">
      <c r="A361" s="40"/>
      <c r="B361" s="41"/>
      <c r="C361" s="214" t="s">
        <v>1642</v>
      </c>
      <c r="D361" s="214" t="s">
        <v>180</v>
      </c>
      <c r="E361" s="215" t="s">
        <v>3877</v>
      </c>
      <c r="F361" s="216" t="s">
        <v>3832</v>
      </c>
      <c r="G361" s="217" t="s">
        <v>1882</v>
      </c>
      <c r="H361" s="218">
        <v>7</v>
      </c>
      <c r="I361" s="219"/>
      <c r="J361" s="220">
        <f>ROUND(I361*H361,2)</f>
        <v>0</v>
      </c>
      <c r="K361" s="216" t="s">
        <v>19</v>
      </c>
      <c r="L361" s="46"/>
      <c r="M361" s="221" t="s">
        <v>19</v>
      </c>
      <c r="N361" s="222" t="s">
        <v>42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185</v>
      </c>
      <c r="AT361" s="225" t="s">
        <v>180</v>
      </c>
      <c r="AU361" s="225" t="s">
        <v>79</v>
      </c>
      <c r="AY361" s="19" t="s">
        <v>178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79</v>
      </c>
      <c r="BK361" s="226">
        <f>ROUND(I361*H361,2)</f>
        <v>0</v>
      </c>
      <c r="BL361" s="19" t="s">
        <v>185</v>
      </c>
      <c r="BM361" s="225" t="s">
        <v>3878</v>
      </c>
    </row>
    <row r="362" s="2" customFormat="1" ht="16.5" customHeight="1">
      <c r="A362" s="40"/>
      <c r="B362" s="41"/>
      <c r="C362" s="214" t="s">
        <v>1648</v>
      </c>
      <c r="D362" s="214" t="s">
        <v>180</v>
      </c>
      <c r="E362" s="215" t="s">
        <v>3879</v>
      </c>
      <c r="F362" s="216" t="s">
        <v>3880</v>
      </c>
      <c r="G362" s="217" t="s">
        <v>1882</v>
      </c>
      <c r="H362" s="218">
        <v>80</v>
      </c>
      <c r="I362" s="219"/>
      <c r="J362" s="220">
        <f>ROUND(I362*H362,2)</f>
        <v>0</v>
      </c>
      <c r="K362" s="216" t="s">
        <v>19</v>
      </c>
      <c r="L362" s="46"/>
      <c r="M362" s="221" t="s">
        <v>19</v>
      </c>
      <c r="N362" s="222" t="s">
        <v>42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185</v>
      </c>
      <c r="AT362" s="225" t="s">
        <v>180</v>
      </c>
      <c r="AU362" s="225" t="s">
        <v>79</v>
      </c>
      <c r="AY362" s="19" t="s">
        <v>178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79</v>
      </c>
      <c r="BK362" s="226">
        <f>ROUND(I362*H362,2)</f>
        <v>0</v>
      </c>
      <c r="BL362" s="19" t="s">
        <v>185</v>
      </c>
      <c r="BM362" s="225" t="s">
        <v>3881</v>
      </c>
    </row>
    <row r="363" s="2" customFormat="1" ht="16.5" customHeight="1">
      <c r="A363" s="40"/>
      <c r="B363" s="41"/>
      <c r="C363" s="214" t="s">
        <v>1654</v>
      </c>
      <c r="D363" s="214" t="s">
        <v>180</v>
      </c>
      <c r="E363" s="215" t="s">
        <v>3882</v>
      </c>
      <c r="F363" s="216" t="s">
        <v>3838</v>
      </c>
      <c r="G363" s="217" t="s">
        <v>1882</v>
      </c>
      <c r="H363" s="218">
        <v>12</v>
      </c>
      <c r="I363" s="219"/>
      <c r="J363" s="220">
        <f>ROUND(I363*H363,2)</f>
        <v>0</v>
      </c>
      <c r="K363" s="216" t="s">
        <v>19</v>
      </c>
      <c r="L363" s="46"/>
      <c r="M363" s="221" t="s">
        <v>19</v>
      </c>
      <c r="N363" s="222" t="s">
        <v>42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185</v>
      </c>
      <c r="AT363" s="225" t="s">
        <v>180</v>
      </c>
      <c r="AU363" s="225" t="s">
        <v>79</v>
      </c>
      <c r="AY363" s="19" t="s">
        <v>178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79</v>
      </c>
      <c r="BK363" s="226">
        <f>ROUND(I363*H363,2)</f>
        <v>0</v>
      </c>
      <c r="BL363" s="19" t="s">
        <v>185</v>
      </c>
      <c r="BM363" s="225" t="s">
        <v>3883</v>
      </c>
    </row>
    <row r="364" s="12" customFormat="1" ht="25.92" customHeight="1">
      <c r="A364" s="12"/>
      <c r="B364" s="198"/>
      <c r="C364" s="199"/>
      <c r="D364" s="200" t="s">
        <v>70</v>
      </c>
      <c r="E364" s="201" t="s">
        <v>3884</v>
      </c>
      <c r="F364" s="201" t="s">
        <v>3885</v>
      </c>
      <c r="G364" s="199"/>
      <c r="H364" s="199"/>
      <c r="I364" s="202"/>
      <c r="J364" s="203">
        <f>BK364</f>
        <v>0</v>
      </c>
      <c r="K364" s="199"/>
      <c r="L364" s="204"/>
      <c r="M364" s="205"/>
      <c r="N364" s="206"/>
      <c r="O364" s="206"/>
      <c r="P364" s="207">
        <f>SUM(P365:P366)</f>
        <v>0</v>
      </c>
      <c r="Q364" s="206"/>
      <c r="R364" s="207">
        <f>SUM(R365:R366)</f>
        <v>0</v>
      </c>
      <c r="S364" s="206"/>
      <c r="T364" s="208">
        <f>SUM(T365:T366)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9" t="s">
        <v>79</v>
      </c>
      <c r="AT364" s="210" t="s">
        <v>70</v>
      </c>
      <c r="AU364" s="210" t="s">
        <v>71</v>
      </c>
      <c r="AY364" s="209" t="s">
        <v>178</v>
      </c>
      <c r="BK364" s="211">
        <f>SUM(BK365:BK366)</f>
        <v>0</v>
      </c>
    </row>
    <row r="365" s="2" customFormat="1" ht="16.5" customHeight="1">
      <c r="A365" s="40"/>
      <c r="B365" s="41"/>
      <c r="C365" s="214" t="s">
        <v>1659</v>
      </c>
      <c r="D365" s="214" t="s">
        <v>180</v>
      </c>
      <c r="E365" s="215" t="s">
        <v>3886</v>
      </c>
      <c r="F365" s="216" t="s">
        <v>3887</v>
      </c>
      <c r="G365" s="217" t="s">
        <v>3088</v>
      </c>
      <c r="H365" s="218">
        <v>42</v>
      </c>
      <c r="I365" s="219"/>
      <c r="J365" s="220">
        <f>ROUND(I365*H365,2)</f>
        <v>0</v>
      </c>
      <c r="K365" s="216" t="s">
        <v>19</v>
      </c>
      <c r="L365" s="46"/>
      <c r="M365" s="221" t="s">
        <v>19</v>
      </c>
      <c r="N365" s="222" t="s">
        <v>42</v>
      </c>
      <c r="O365" s="86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185</v>
      </c>
      <c r="AT365" s="225" t="s">
        <v>180</v>
      </c>
      <c r="AU365" s="225" t="s">
        <v>79</v>
      </c>
      <c r="AY365" s="19" t="s">
        <v>178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79</v>
      </c>
      <c r="BK365" s="226">
        <f>ROUND(I365*H365,2)</f>
        <v>0</v>
      </c>
      <c r="BL365" s="19" t="s">
        <v>185</v>
      </c>
      <c r="BM365" s="225" t="s">
        <v>3888</v>
      </c>
    </row>
    <row r="366" s="2" customFormat="1" ht="16.5" customHeight="1">
      <c r="A366" s="40"/>
      <c r="B366" s="41"/>
      <c r="C366" s="214" t="s">
        <v>1666</v>
      </c>
      <c r="D366" s="214" t="s">
        <v>180</v>
      </c>
      <c r="E366" s="215" t="s">
        <v>3889</v>
      </c>
      <c r="F366" s="216" t="s">
        <v>3890</v>
      </c>
      <c r="G366" s="217" t="s">
        <v>3088</v>
      </c>
      <c r="H366" s="218">
        <v>42</v>
      </c>
      <c r="I366" s="219"/>
      <c r="J366" s="220">
        <f>ROUND(I366*H366,2)</f>
        <v>0</v>
      </c>
      <c r="K366" s="216" t="s">
        <v>19</v>
      </c>
      <c r="L366" s="46"/>
      <c r="M366" s="221" t="s">
        <v>19</v>
      </c>
      <c r="N366" s="222" t="s">
        <v>42</v>
      </c>
      <c r="O366" s="86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185</v>
      </c>
      <c r="AT366" s="225" t="s">
        <v>180</v>
      </c>
      <c r="AU366" s="225" t="s">
        <v>79</v>
      </c>
      <c r="AY366" s="19" t="s">
        <v>178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79</v>
      </c>
      <c r="BK366" s="226">
        <f>ROUND(I366*H366,2)</f>
        <v>0</v>
      </c>
      <c r="BL366" s="19" t="s">
        <v>185</v>
      </c>
      <c r="BM366" s="225" t="s">
        <v>3089</v>
      </c>
    </row>
    <row r="367" s="12" customFormat="1" ht="25.92" customHeight="1">
      <c r="A367" s="12"/>
      <c r="B367" s="198"/>
      <c r="C367" s="199"/>
      <c r="D367" s="200" t="s">
        <v>70</v>
      </c>
      <c r="E367" s="201" t="s">
        <v>3891</v>
      </c>
      <c r="F367" s="201" t="s">
        <v>3892</v>
      </c>
      <c r="G367" s="199"/>
      <c r="H367" s="199"/>
      <c r="I367" s="202"/>
      <c r="J367" s="203">
        <f>BK367</f>
        <v>0</v>
      </c>
      <c r="K367" s="199"/>
      <c r="L367" s="204"/>
      <c r="M367" s="205"/>
      <c r="N367" s="206"/>
      <c r="O367" s="206"/>
      <c r="P367" s="207">
        <f>SUM(P368:P371)</f>
        <v>0</v>
      </c>
      <c r="Q367" s="206"/>
      <c r="R367" s="207">
        <f>SUM(R368:R371)</f>
        <v>0</v>
      </c>
      <c r="S367" s="206"/>
      <c r="T367" s="208">
        <f>SUM(T368:T371)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9" t="s">
        <v>79</v>
      </c>
      <c r="AT367" s="210" t="s">
        <v>70</v>
      </c>
      <c r="AU367" s="210" t="s">
        <v>71</v>
      </c>
      <c r="AY367" s="209" t="s">
        <v>178</v>
      </c>
      <c r="BK367" s="211">
        <f>SUM(BK368:BK371)</f>
        <v>0</v>
      </c>
    </row>
    <row r="368" s="2" customFormat="1" ht="16.5" customHeight="1">
      <c r="A368" s="40"/>
      <c r="B368" s="41"/>
      <c r="C368" s="214" t="s">
        <v>1673</v>
      </c>
      <c r="D368" s="214" t="s">
        <v>180</v>
      </c>
      <c r="E368" s="215" t="s">
        <v>3893</v>
      </c>
      <c r="F368" s="216" t="s">
        <v>3894</v>
      </c>
      <c r="G368" s="217" t="s">
        <v>1882</v>
      </c>
      <c r="H368" s="218">
        <v>1</v>
      </c>
      <c r="I368" s="219"/>
      <c r="J368" s="220">
        <f>ROUND(I368*H368,2)</f>
        <v>0</v>
      </c>
      <c r="K368" s="216" t="s">
        <v>19</v>
      </c>
      <c r="L368" s="46"/>
      <c r="M368" s="221" t="s">
        <v>19</v>
      </c>
      <c r="N368" s="222" t="s">
        <v>42</v>
      </c>
      <c r="O368" s="86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185</v>
      </c>
      <c r="AT368" s="225" t="s">
        <v>180</v>
      </c>
      <c r="AU368" s="225" t="s">
        <v>79</v>
      </c>
      <c r="AY368" s="19" t="s">
        <v>178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79</v>
      </c>
      <c r="BK368" s="226">
        <f>ROUND(I368*H368,2)</f>
        <v>0</v>
      </c>
      <c r="BL368" s="19" t="s">
        <v>185</v>
      </c>
      <c r="BM368" s="225" t="s">
        <v>3895</v>
      </c>
    </row>
    <row r="369" s="2" customFormat="1" ht="16.5" customHeight="1">
      <c r="A369" s="40"/>
      <c r="B369" s="41"/>
      <c r="C369" s="214" t="s">
        <v>1678</v>
      </c>
      <c r="D369" s="214" t="s">
        <v>180</v>
      </c>
      <c r="E369" s="215" t="s">
        <v>3896</v>
      </c>
      <c r="F369" s="216" t="s">
        <v>3897</v>
      </c>
      <c r="G369" s="217" t="s">
        <v>1882</v>
      </c>
      <c r="H369" s="218">
        <v>2</v>
      </c>
      <c r="I369" s="219"/>
      <c r="J369" s="220">
        <f>ROUND(I369*H369,2)</f>
        <v>0</v>
      </c>
      <c r="K369" s="216" t="s">
        <v>19</v>
      </c>
      <c r="L369" s="46"/>
      <c r="M369" s="221" t="s">
        <v>19</v>
      </c>
      <c r="N369" s="222" t="s">
        <v>42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185</v>
      </c>
      <c r="AT369" s="225" t="s">
        <v>180</v>
      </c>
      <c r="AU369" s="225" t="s">
        <v>79</v>
      </c>
      <c r="AY369" s="19" t="s">
        <v>178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79</v>
      </c>
      <c r="BK369" s="226">
        <f>ROUND(I369*H369,2)</f>
        <v>0</v>
      </c>
      <c r="BL369" s="19" t="s">
        <v>185</v>
      </c>
      <c r="BM369" s="225" t="s">
        <v>3898</v>
      </c>
    </row>
    <row r="370" s="2" customFormat="1" ht="16.5" customHeight="1">
      <c r="A370" s="40"/>
      <c r="B370" s="41"/>
      <c r="C370" s="214" t="s">
        <v>1684</v>
      </c>
      <c r="D370" s="214" t="s">
        <v>180</v>
      </c>
      <c r="E370" s="215" t="s">
        <v>3899</v>
      </c>
      <c r="F370" s="216" t="s">
        <v>3900</v>
      </c>
      <c r="G370" s="217" t="s">
        <v>1882</v>
      </c>
      <c r="H370" s="218">
        <v>1</v>
      </c>
      <c r="I370" s="219"/>
      <c r="J370" s="220">
        <f>ROUND(I370*H370,2)</f>
        <v>0</v>
      </c>
      <c r="K370" s="216" t="s">
        <v>19</v>
      </c>
      <c r="L370" s="46"/>
      <c r="M370" s="221" t="s">
        <v>19</v>
      </c>
      <c r="N370" s="222" t="s">
        <v>42</v>
      </c>
      <c r="O370" s="86"/>
      <c r="P370" s="223">
        <f>O370*H370</f>
        <v>0</v>
      </c>
      <c r="Q370" s="223">
        <v>0</v>
      </c>
      <c r="R370" s="223">
        <f>Q370*H370</f>
        <v>0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185</v>
      </c>
      <c r="AT370" s="225" t="s">
        <v>180</v>
      </c>
      <c r="AU370" s="225" t="s">
        <v>79</v>
      </c>
      <c r="AY370" s="19" t="s">
        <v>178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79</v>
      </c>
      <c r="BK370" s="226">
        <f>ROUND(I370*H370,2)</f>
        <v>0</v>
      </c>
      <c r="BL370" s="19" t="s">
        <v>185</v>
      </c>
      <c r="BM370" s="225" t="s">
        <v>3901</v>
      </c>
    </row>
    <row r="371" s="2" customFormat="1" ht="16.5" customHeight="1">
      <c r="A371" s="40"/>
      <c r="B371" s="41"/>
      <c r="C371" s="214" t="s">
        <v>1689</v>
      </c>
      <c r="D371" s="214" t="s">
        <v>180</v>
      </c>
      <c r="E371" s="215" t="s">
        <v>3902</v>
      </c>
      <c r="F371" s="216" t="s">
        <v>3903</v>
      </c>
      <c r="G371" s="217" t="s">
        <v>1882</v>
      </c>
      <c r="H371" s="218">
        <v>1</v>
      </c>
      <c r="I371" s="219"/>
      <c r="J371" s="220">
        <f>ROUND(I371*H371,2)</f>
        <v>0</v>
      </c>
      <c r="K371" s="216" t="s">
        <v>19</v>
      </c>
      <c r="L371" s="46"/>
      <c r="M371" s="221" t="s">
        <v>19</v>
      </c>
      <c r="N371" s="222" t="s">
        <v>42</v>
      </c>
      <c r="O371" s="86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5" t="s">
        <v>185</v>
      </c>
      <c r="AT371" s="225" t="s">
        <v>180</v>
      </c>
      <c r="AU371" s="225" t="s">
        <v>79</v>
      </c>
      <c r="AY371" s="19" t="s">
        <v>178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9" t="s">
        <v>79</v>
      </c>
      <c r="BK371" s="226">
        <f>ROUND(I371*H371,2)</f>
        <v>0</v>
      </c>
      <c r="BL371" s="19" t="s">
        <v>185</v>
      </c>
      <c r="BM371" s="225" t="s">
        <v>3904</v>
      </c>
    </row>
    <row r="372" s="12" customFormat="1" ht="25.92" customHeight="1">
      <c r="A372" s="12"/>
      <c r="B372" s="198"/>
      <c r="C372" s="199"/>
      <c r="D372" s="200" t="s">
        <v>70</v>
      </c>
      <c r="E372" s="201" t="s">
        <v>3905</v>
      </c>
      <c r="F372" s="201" t="s">
        <v>3906</v>
      </c>
      <c r="G372" s="199"/>
      <c r="H372" s="199"/>
      <c r="I372" s="202"/>
      <c r="J372" s="203">
        <f>BK372</f>
        <v>0</v>
      </c>
      <c r="K372" s="199"/>
      <c r="L372" s="204"/>
      <c r="M372" s="205"/>
      <c r="N372" s="206"/>
      <c r="O372" s="206"/>
      <c r="P372" s="207">
        <f>SUM(P373:P374)</f>
        <v>0</v>
      </c>
      <c r="Q372" s="206"/>
      <c r="R372" s="207">
        <f>SUM(R373:R374)</f>
        <v>0</v>
      </c>
      <c r="S372" s="206"/>
      <c r="T372" s="208">
        <f>SUM(T373:T374)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9" t="s">
        <v>79</v>
      </c>
      <c r="AT372" s="210" t="s">
        <v>70</v>
      </c>
      <c r="AU372" s="210" t="s">
        <v>71</v>
      </c>
      <c r="AY372" s="209" t="s">
        <v>178</v>
      </c>
      <c r="BK372" s="211">
        <f>SUM(BK373:BK374)</f>
        <v>0</v>
      </c>
    </row>
    <row r="373" s="2" customFormat="1" ht="16.5" customHeight="1">
      <c r="A373" s="40"/>
      <c r="B373" s="41"/>
      <c r="C373" s="214" t="s">
        <v>1694</v>
      </c>
      <c r="D373" s="214" t="s">
        <v>180</v>
      </c>
      <c r="E373" s="215" t="s">
        <v>3907</v>
      </c>
      <c r="F373" s="216" t="s">
        <v>3908</v>
      </c>
      <c r="G373" s="217" t="s">
        <v>1882</v>
      </c>
      <c r="H373" s="218">
        <v>1</v>
      </c>
      <c r="I373" s="219"/>
      <c r="J373" s="220">
        <f>ROUND(I373*H373,2)</f>
        <v>0</v>
      </c>
      <c r="K373" s="216" t="s">
        <v>19</v>
      </c>
      <c r="L373" s="46"/>
      <c r="M373" s="221" t="s">
        <v>19</v>
      </c>
      <c r="N373" s="222" t="s">
        <v>42</v>
      </c>
      <c r="O373" s="86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185</v>
      </c>
      <c r="AT373" s="225" t="s">
        <v>180</v>
      </c>
      <c r="AU373" s="225" t="s">
        <v>79</v>
      </c>
      <c r="AY373" s="19" t="s">
        <v>178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79</v>
      </c>
      <c r="BK373" s="226">
        <f>ROUND(I373*H373,2)</f>
        <v>0</v>
      </c>
      <c r="BL373" s="19" t="s">
        <v>185</v>
      </c>
      <c r="BM373" s="225" t="s">
        <v>3909</v>
      </c>
    </row>
    <row r="374" s="2" customFormat="1" ht="16.5" customHeight="1">
      <c r="A374" s="40"/>
      <c r="B374" s="41"/>
      <c r="C374" s="214" t="s">
        <v>1700</v>
      </c>
      <c r="D374" s="214" t="s">
        <v>180</v>
      </c>
      <c r="E374" s="215" t="s">
        <v>3910</v>
      </c>
      <c r="F374" s="216" t="s">
        <v>3911</v>
      </c>
      <c r="G374" s="217" t="s">
        <v>1882</v>
      </c>
      <c r="H374" s="218">
        <v>1</v>
      </c>
      <c r="I374" s="219"/>
      <c r="J374" s="220">
        <f>ROUND(I374*H374,2)</f>
        <v>0</v>
      </c>
      <c r="K374" s="216" t="s">
        <v>19</v>
      </c>
      <c r="L374" s="46"/>
      <c r="M374" s="221" t="s">
        <v>19</v>
      </c>
      <c r="N374" s="222" t="s">
        <v>42</v>
      </c>
      <c r="O374" s="86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5" t="s">
        <v>185</v>
      </c>
      <c r="AT374" s="225" t="s">
        <v>180</v>
      </c>
      <c r="AU374" s="225" t="s">
        <v>79</v>
      </c>
      <c r="AY374" s="19" t="s">
        <v>178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9" t="s">
        <v>79</v>
      </c>
      <c r="BK374" s="226">
        <f>ROUND(I374*H374,2)</f>
        <v>0</v>
      </c>
      <c r="BL374" s="19" t="s">
        <v>185</v>
      </c>
      <c r="BM374" s="225" t="s">
        <v>3912</v>
      </c>
    </row>
    <row r="375" s="12" customFormat="1" ht="25.92" customHeight="1">
      <c r="A375" s="12"/>
      <c r="B375" s="198"/>
      <c r="C375" s="199"/>
      <c r="D375" s="200" t="s">
        <v>70</v>
      </c>
      <c r="E375" s="201" t="s">
        <v>3913</v>
      </c>
      <c r="F375" s="201" t="s">
        <v>3914</v>
      </c>
      <c r="G375" s="199"/>
      <c r="H375" s="199"/>
      <c r="I375" s="202"/>
      <c r="J375" s="203">
        <f>BK375</f>
        <v>0</v>
      </c>
      <c r="K375" s="199"/>
      <c r="L375" s="204"/>
      <c r="M375" s="205"/>
      <c r="N375" s="206"/>
      <c r="O375" s="206"/>
      <c r="P375" s="207">
        <f>SUM(P376:P378)</f>
        <v>0</v>
      </c>
      <c r="Q375" s="206"/>
      <c r="R375" s="207">
        <f>SUM(R376:R378)</f>
        <v>0</v>
      </c>
      <c r="S375" s="206"/>
      <c r="T375" s="208">
        <f>SUM(T376:T378)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9" t="s">
        <v>79</v>
      </c>
      <c r="AT375" s="210" t="s">
        <v>70</v>
      </c>
      <c r="AU375" s="210" t="s">
        <v>71</v>
      </c>
      <c r="AY375" s="209" t="s">
        <v>178</v>
      </c>
      <c r="BK375" s="211">
        <f>SUM(BK376:BK378)</f>
        <v>0</v>
      </c>
    </row>
    <row r="376" s="2" customFormat="1" ht="16.5" customHeight="1">
      <c r="A376" s="40"/>
      <c r="B376" s="41"/>
      <c r="C376" s="214" t="s">
        <v>1706</v>
      </c>
      <c r="D376" s="214" t="s">
        <v>180</v>
      </c>
      <c r="E376" s="215" t="s">
        <v>3915</v>
      </c>
      <c r="F376" s="216" t="s">
        <v>3916</v>
      </c>
      <c r="G376" s="217" t="s">
        <v>1882</v>
      </c>
      <c r="H376" s="218">
        <v>1</v>
      </c>
      <c r="I376" s="219"/>
      <c r="J376" s="220">
        <f>ROUND(I376*H376,2)</f>
        <v>0</v>
      </c>
      <c r="K376" s="216" t="s">
        <v>19</v>
      </c>
      <c r="L376" s="46"/>
      <c r="M376" s="221" t="s">
        <v>19</v>
      </c>
      <c r="N376" s="222" t="s">
        <v>42</v>
      </c>
      <c r="O376" s="86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185</v>
      </c>
      <c r="AT376" s="225" t="s">
        <v>180</v>
      </c>
      <c r="AU376" s="225" t="s">
        <v>79</v>
      </c>
      <c r="AY376" s="19" t="s">
        <v>178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79</v>
      </c>
      <c r="BK376" s="226">
        <f>ROUND(I376*H376,2)</f>
        <v>0</v>
      </c>
      <c r="BL376" s="19" t="s">
        <v>185</v>
      </c>
      <c r="BM376" s="225" t="s">
        <v>3917</v>
      </c>
    </row>
    <row r="377" s="2" customFormat="1" ht="16.5" customHeight="1">
      <c r="A377" s="40"/>
      <c r="B377" s="41"/>
      <c r="C377" s="214" t="s">
        <v>1712</v>
      </c>
      <c r="D377" s="214" t="s">
        <v>180</v>
      </c>
      <c r="E377" s="215" t="s">
        <v>3918</v>
      </c>
      <c r="F377" s="216" t="s">
        <v>3903</v>
      </c>
      <c r="G377" s="217" t="s">
        <v>1882</v>
      </c>
      <c r="H377" s="218">
        <v>1</v>
      </c>
      <c r="I377" s="219"/>
      <c r="J377" s="220">
        <f>ROUND(I377*H377,2)</f>
        <v>0</v>
      </c>
      <c r="K377" s="216" t="s">
        <v>19</v>
      </c>
      <c r="L377" s="46"/>
      <c r="M377" s="221" t="s">
        <v>19</v>
      </c>
      <c r="N377" s="222" t="s">
        <v>42</v>
      </c>
      <c r="O377" s="86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185</v>
      </c>
      <c r="AT377" s="225" t="s">
        <v>180</v>
      </c>
      <c r="AU377" s="225" t="s">
        <v>79</v>
      </c>
      <c r="AY377" s="19" t="s">
        <v>178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79</v>
      </c>
      <c r="BK377" s="226">
        <f>ROUND(I377*H377,2)</f>
        <v>0</v>
      </c>
      <c r="BL377" s="19" t="s">
        <v>185</v>
      </c>
      <c r="BM377" s="225" t="s">
        <v>3919</v>
      </c>
    </row>
    <row r="378" s="2" customFormat="1" ht="16.5" customHeight="1">
      <c r="A378" s="40"/>
      <c r="B378" s="41"/>
      <c r="C378" s="214" t="s">
        <v>1717</v>
      </c>
      <c r="D378" s="214" t="s">
        <v>180</v>
      </c>
      <c r="E378" s="215" t="s">
        <v>3920</v>
      </c>
      <c r="F378" s="216" t="s">
        <v>3921</v>
      </c>
      <c r="G378" s="217" t="s">
        <v>193</v>
      </c>
      <c r="H378" s="218">
        <v>0.071999999999999995</v>
      </c>
      <c r="I378" s="219"/>
      <c r="J378" s="220">
        <f>ROUND(I378*H378,2)</f>
        <v>0</v>
      </c>
      <c r="K378" s="216" t="s">
        <v>19</v>
      </c>
      <c r="L378" s="46"/>
      <c r="M378" s="280" t="s">
        <v>19</v>
      </c>
      <c r="N378" s="281" t="s">
        <v>42</v>
      </c>
      <c r="O378" s="278"/>
      <c r="P378" s="282">
        <f>O378*H378</f>
        <v>0</v>
      </c>
      <c r="Q378" s="282">
        <v>0</v>
      </c>
      <c r="R378" s="282">
        <f>Q378*H378</f>
        <v>0</v>
      </c>
      <c r="S378" s="282">
        <v>0</v>
      </c>
      <c r="T378" s="283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5" t="s">
        <v>185</v>
      </c>
      <c r="AT378" s="225" t="s">
        <v>180</v>
      </c>
      <c r="AU378" s="225" t="s">
        <v>79</v>
      </c>
      <c r="AY378" s="19" t="s">
        <v>178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9" t="s">
        <v>79</v>
      </c>
      <c r="BK378" s="226">
        <f>ROUND(I378*H378,2)</f>
        <v>0</v>
      </c>
      <c r="BL378" s="19" t="s">
        <v>185</v>
      </c>
      <c r="BM378" s="225" t="s">
        <v>3922</v>
      </c>
    </row>
    <row r="379" s="2" customFormat="1" ht="6.96" customHeight="1">
      <c r="A379" s="40"/>
      <c r="B379" s="61"/>
      <c r="C379" s="62"/>
      <c r="D379" s="62"/>
      <c r="E379" s="62"/>
      <c r="F379" s="62"/>
      <c r="G379" s="62"/>
      <c r="H379" s="62"/>
      <c r="I379" s="62"/>
      <c r="J379" s="62"/>
      <c r="K379" s="62"/>
      <c r="L379" s="46"/>
      <c r="M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</row>
  </sheetData>
  <sheetProtection sheet="1" autoFilter="0" formatColumns="0" formatRows="0" objects="1" scenarios="1" spinCount="100000" saltValue="GNLCymVtxR+twZtB9uWF7xMG1FEtlrkc3CImoqFShd3jF/An2/Dd6+5SGhqBkUwj6i2dHahyZ+Gn1wzRvEXi4w==" hashValue="Ehe91AvrCaz5Wk1g4m9fHJETtMiJtmq1OIDjH66thX30C+Fh+gwluy5UIF4d/j5SeMvMbpAuDf+sXPEYc5v0pQ==" algorithmName="SHA-512" password="C75F"/>
  <autoFilter ref="C95:K378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3925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ROUND((SUM(BE87:BE130)),  2)</f>
        <v>0</v>
      </c>
      <c r="G35" s="40"/>
      <c r="H35" s="40"/>
      <c r="I35" s="159">
        <v>0.20999999999999999</v>
      </c>
      <c r="J35" s="158">
        <f>ROUND(((SUM(BE87:BE130))*I35),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ROUND((SUM(BF87:BF130)),  2)</f>
        <v>0</v>
      </c>
      <c r="G36" s="40"/>
      <c r="H36" s="40"/>
      <c r="I36" s="159">
        <v>0.12</v>
      </c>
      <c r="J36" s="158">
        <f>ROUND(((SUM(BF87:BF130))*I36),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ROUND((SUM(BG87:BG130)),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ROUND((SUM(BH87:BH130)),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ROUND((SUM(BI87:BI130)),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1 - SK - Strukturovaná kabeláž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1 - SK - Strukturovaná kabeláž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SUM(P90:P130)</f>
        <v>0</v>
      </c>
      <c r="Q89" s="206"/>
      <c r="R89" s="207">
        <f>SUM(R90:R130)</f>
        <v>0</v>
      </c>
      <c r="S89" s="206"/>
      <c r="T89" s="208">
        <f>SUM(T90:T130)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SUM(BK90:BK130)</f>
        <v>0</v>
      </c>
    </row>
    <row r="90" s="2" customFormat="1" ht="16.5" customHeight="1">
      <c r="A90" s="40"/>
      <c r="B90" s="41"/>
      <c r="C90" s="214" t="s">
        <v>79</v>
      </c>
      <c r="D90" s="214" t="s">
        <v>180</v>
      </c>
      <c r="E90" s="215" t="s">
        <v>3929</v>
      </c>
      <c r="F90" s="216" t="s">
        <v>3930</v>
      </c>
      <c r="G90" s="217" t="s">
        <v>1882</v>
      </c>
      <c r="H90" s="218">
        <v>10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3931</v>
      </c>
      <c r="F91" s="216" t="s">
        <v>3932</v>
      </c>
      <c r="G91" s="217" t="s">
        <v>275</v>
      </c>
      <c r="H91" s="218">
        <v>1500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3933</v>
      </c>
      <c r="F92" s="216" t="s">
        <v>3934</v>
      </c>
      <c r="G92" s="217" t="s">
        <v>1882</v>
      </c>
      <c r="H92" s="218">
        <v>6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3935</v>
      </c>
      <c r="F93" s="216" t="s">
        <v>3936</v>
      </c>
      <c r="G93" s="217" t="s">
        <v>1882</v>
      </c>
      <c r="H93" s="218">
        <v>4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3937</v>
      </c>
      <c r="F94" s="216" t="s">
        <v>3938</v>
      </c>
      <c r="G94" s="217" t="s">
        <v>1882</v>
      </c>
      <c r="H94" s="218">
        <v>4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3939</v>
      </c>
      <c r="F95" s="216" t="s">
        <v>3940</v>
      </c>
      <c r="G95" s="217" t="s">
        <v>1882</v>
      </c>
      <c r="H95" s="218">
        <v>4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3941</v>
      </c>
      <c r="F96" s="216" t="s">
        <v>3942</v>
      </c>
      <c r="G96" s="217" t="s">
        <v>1882</v>
      </c>
      <c r="H96" s="218">
        <v>2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3943</v>
      </c>
      <c r="F97" s="216" t="s">
        <v>3944</v>
      </c>
      <c r="G97" s="217" t="s">
        <v>1882</v>
      </c>
      <c r="H97" s="218">
        <v>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3945</v>
      </c>
      <c r="F98" s="216" t="s">
        <v>3946</v>
      </c>
      <c r="G98" s="217" t="s">
        <v>1882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3947</v>
      </c>
      <c r="F99" s="216" t="s">
        <v>3948</v>
      </c>
      <c r="G99" s="217" t="s">
        <v>1882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3949</v>
      </c>
      <c r="F100" s="216" t="s">
        <v>3950</v>
      </c>
      <c r="G100" s="217" t="s">
        <v>1882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3951</v>
      </c>
      <c r="F101" s="216" t="s">
        <v>3952</v>
      </c>
      <c r="G101" s="217" t="s">
        <v>1882</v>
      </c>
      <c r="H101" s="218">
        <v>2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3953</v>
      </c>
      <c r="F102" s="216" t="s">
        <v>3954</v>
      </c>
      <c r="G102" s="217" t="s">
        <v>1882</v>
      </c>
      <c r="H102" s="218">
        <v>5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3955</v>
      </c>
      <c r="F103" s="216" t="s">
        <v>3956</v>
      </c>
      <c r="G103" s="217" t="s">
        <v>1882</v>
      </c>
      <c r="H103" s="218">
        <v>2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3957</v>
      </c>
      <c r="F104" s="216" t="s">
        <v>3958</v>
      </c>
      <c r="G104" s="217" t="s">
        <v>1882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3959</v>
      </c>
      <c r="F105" s="216" t="s">
        <v>3960</v>
      </c>
      <c r="G105" s="217" t="s">
        <v>1882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16.5" customHeight="1">
      <c r="A106" s="40"/>
      <c r="B106" s="41"/>
      <c r="C106" s="214" t="s">
        <v>279</v>
      </c>
      <c r="D106" s="214" t="s">
        <v>180</v>
      </c>
      <c r="E106" s="215" t="s">
        <v>3961</v>
      </c>
      <c r="F106" s="216" t="s">
        <v>3962</v>
      </c>
      <c r="G106" s="217" t="s">
        <v>1882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81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378</v>
      </c>
    </row>
    <row r="107" s="2" customFormat="1" ht="16.5" customHeight="1">
      <c r="A107" s="40"/>
      <c r="B107" s="41"/>
      <c r="C107" s="214" t="s">
        <v>285</v>
      </c>
      <c r="D107" s="214" t="s">
        <v>180</v>
      </c>
      <c r="E107" s="215" t="s">
        <v>3963</v>
      </c>
      <c r="F107" s="216" t="s">
        <v>3964</v>
      </c>
      <c r="G107" s="217" t="s">
        <v>3088</v>
      </c>
      <c r="H107" s="218">
        <v>4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390</v>
      </c>
    </row>
    <row r="108" s="2" customFormat="1" ht="16.5" customHeight="1">
      <c r="A108" s="40"/>
      <c r="B108" s="41"/>
      <c r="C108" s="214" t="s">
        <v>291</v>
      </c>
      <c r="D108" s="214" t="s">
        <v>180</v>
      </c>
      <c r="E108" s="215" t="s">
        <v>3965</v>
      </c>
      <c r="F108" s="216" t="s">
        <v>3966</v>
      </c>
      <c r="G108" s="217" t="s">
        <v>1882</v>
      </c>
      <c r="H108" s="218">
        <v>4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81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401</v>
      </c>
    </row>
    <row r="109" s="2" customFormat="1" ht="16.5" customHeight="1">
      <c r="A109" s="40"/>
      <c r="B109" s="41"/>
      <c r="C109" s="214" t="s">
        <v>297</v>
      </c>
      <c r="D109" s="214" t="s">
        <v>180</v>
      </c>
      <c r="E109" s="215" t="s">
        <v>3967</v>
      </c>
      <c r="F109" s="216" t="s">
        <v>3968</v>
      </c>
      <c r="G109" s="217" t="s">
        <v>1882</v>
      </c>
      <c r="H109" s="218">
        <v>4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81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415</v>
      </c>
    </row>
    <row r="110" s="2" customFormat="1" ht="16.5" customHeight="1">
      <c r="A110" s="40"/>
      <c r="B110" s="41"/>
      <c r="C110" s="214" t="s">
        <v>7</v>
      </c>
      <c r="D110" s="214" t="s">
        <v>180</v>
      </c>
      <c r="E110" s="215" t="s">
        <v>3969</v>
      </c>
      <c r="F110" s="216" t="s">
        <v>3970</v>
      </c>
      <c r="G110" s="217" t="s">
        <v>1882</v>
      </c>
      <c r="H110" s="218">
        <v>4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429</v>
      </c>
    </row>
    <row r="111" s="2" customFormat="1" ht="16.5" customHeight="1">
      <c r="A111" s="40"/>
      <c r="B111" s="41"/>
      <c r="C111" s="214" t="s">
        <v>304</v>
      </c>
      <c r="D111" s="214" t="s">
        <v>180</v>
      </c>
      <c r="E111" s="215" t="s">
        <v>3971</v>
      </c>
      <c r="F111" s="216" t="s">
        <v>3972</v>
      </c>
      <c r="G111" s="217" t="s">
        <v>1882</v>
      </c>
      <c r="H111" s="218">
        <v>2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185</v>
      </c>
      <c r="AT111" s="225" t="s">
        <v>180</v>
      </c>
      <c r="AU111" s="225" t="s">
        <v>81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185</v>
      </c>
      <c r="BM111" s="225" t="s">
        <v>444</v>
      </c>
    </row>
    <row r="112" s="2" customFormat="1" ht="16.5" customHeight="1">
      <c r="A112" s="40"/>
      <c r="B112" s="41"/>
      <c r="C112" s="214" t="s">
        <v>310</v>
      </c>
      <c r="D112" s="214" t="s">
        <v>180</v>
      </c>
      <c r="E112" s="215" t="s">
        <v>3973</v>
      </c>
      <c r="F112" s="216" t="s">
        <v>3974</v>
      </c>
      <c r="G112" s="217" t="s">
        <v>1882</v>
      </c>
      <c r="H112" s="218">
        <v>2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81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455</v>
      </c>
    </row>
    <row r="113" s="2" customFormat="1" ht="16.5" customHeight="1">
      <c r="A113" s="40"/>
      <c r="B113" s="41"/>
      <c r="C113" s="214" t="s">
        <v>316</v>
      </c>
      <c r="D113" s="214" t="s">
        <v>180</v>
      </c>
      <c r="E113" s="215" t="s">
        <v>3975</v>
      </c>
      <c r="F113" s="216" t="s">
        <v>3976</v>
      </c>
      <c r="G113" s="217" t="s">
        <v>1882</v>
      </c>
      <c r="H113" s="218">
        <v>2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465</v>
      </c>
    </row>
    <row r="114" s="2" customFormat="1" ht="16.5" customHeight="1">
      <c r="A114" s="40"/>
      <c r="B114" s="41"/>
      <c r="C114" s="214" t="s">
        <v>321</v>
      </c>
      <c r="D114" s="214" t="s">
        <v>180</v>
      </c>
      <c r="E114" s="215" t="s">
        <v>3977</v>
      </c>
      <c r="F114" s="216" t="s">
        <v>3978</v>
      </c>
      <c r="G114" s="217" t="s">
        <v>1882</v>
      </c>
      <c r="H114" s="218">
        <v>2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81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481</v>
      </c>
    </row>
    <row r="115" s="2" customFormat="1" ht="16.5" customHeight="1">
      <c r="A115" s="40"/>
      <c r="B115" s="41"/>
      <c r="C115" s="214" t="s">
        <v>328</v>
      </c>
      <c r="D115" s="214" t="s">
        <v>180</v>
      </c>
      <c r="E115" s="215" t="s">
        <v>3979</v>
      </c>
      <c r="F115" s="216" t="s">
        <v>3980</v>
      </c>
      <c r="G115" s="217" t="s">
        <v>275</v>
      </c>
      <c r="H115" s="218">
        <v>95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81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492</v>
      </c>
    </row>
    <row r="116" s="2" customFormat="1" ht="16.5" customHeight="1">
      <c r="A116" s="40"/>
      <c r="B116" s="41"/>
      <c r="C116" s="214" t="s">
        <v>334</v>
      </c>
      <c r="D116" s="214" t="s">
        <v>180</v>
      </c>
      <c r="E116" s="215" t="s">
        <v>3981</v>
      </c>
      <c r="F116" s="216" t="s">
        <v>3982</v>
      </c>
      <c r="G116" s="217" t="s">
        <v>1882</v>
      </c>
      <c r="H116" s="218">
        <v>20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185</v>
      </c>
      <c r="AT116" s="225" t="s">
        <v>180</v>
      </c>
      <c r="AU116" s="225" t="s">
        <v>81</v>
      </c>
      <c r="AY116" s="19" t="s">
        <v>178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185</v>
      </c>
      <c r="BM116" s="225" t="s">
        <v>504</v>
      </c>
    </row>
    <row r="117" s="2" customFormat="1" ht="16.5" customHeight="1">
      <c r="A117" s="40"/>
      <c r="B117" s="41"/>
      <c r="C117" s="214" t="s">
        <v>343</v>
      </c>
      <c r="D117" s="214" t="s">
        <v>180</v>
      </c>
      <c r="E117" s="215" t="s">
        <v>3983</v>
      </c>
      <c r="F117" s="216" t="s">
        <v>3984</v>
      </c>
      <c r="G117" s="217" t="s">
        <v>1882</v>
      </c>
      <c r="H117" s="218">
        <v>10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185</v>
      </c>
      <c r="AT117" s="225" t="s">
        <v>180</v>
      </c>
      <c r="AU117" s="225" t="s">
        <v>81</v>
      </c>
      <c r="AY117" s="19" t="s">
        <v>178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185</v>
      </c>
      <c r="BM117" s="225" t="s">
        <v>515</v>
      </c>
    </row>
    <row r="118" s="2" customFormat="1" ht="16.5" customHeight="1">
      <c r="A118" s="40"/>
      <c r="B118" s="41"/>
      <c r="C118" s="214" t="s">
        <v>349</v>
      </c>
      <c r="D118" s="214" t="s">
        <v>180</v>
      </c>
      <c r="E118" s="215" t="s">
        <v>3985</v>
      </c>
      <c r="F118" s="216" t="s">
        <v>3986</v>
      </c>
      <c r="G118" s="217" t="s">
        <v>1882</v>
      </c>
      <c r="H118" s="218">
        <v>50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185</v>
      </c>
      <c r="AT118" s="225" t="s">
        <v>180</v>
      </c>
      <c r="AU118" s="225" t="s">
        <v>81</v>
      </c>
      <c r="AY118" s="19" t="s">
        <v>178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185</v>
      </c>
      <c r="BM118" s="225" t="s">
        <v>526</v>
      </c>
    </row>
    <row r="119" s="2" customFormat="1" ht="16.5" customHeight="1">
      <c r="A119" s="40"/>
      <c r="B119" s="41"/>
      <c r="C119" s="214" t="s">
        <v>356</v>
      </c>
      <c r="D119" s="214" t="s">
        <v>180</v>
      </c>
      <c r="E119" s="215" t="s">
        <v>3987</v>
      </c>
      <c r="F119" s="216" t="s">
        <v>3988</v>
      </c>
      <c r="G119" s="217" t="s">
        <v>275</v>
      </c>
      <c r="H119" s="218">
        <v>250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185</v>
      </c>
      <c r="AT119" s="225" t="s">
        <v>180</v>
      </c>
      <c r="AU119" s="225" t="s">
        <v>81</v>
      </c>
      <c r="AY119" s="19" t="s">
        <v>178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185</v>
      </c>
      <c r="BM119" s="225" t="s">
        <v>536</v>
      </c>
    </row>
    <row r="120" s="2" customFormat="1" ht="16.5" customHeight="1">
      <c r="A120" s="40"/>
      <c r="B120" s="41"/>
      <c r="C120" s="214" t="s">
        <v>361</v>
      </c>
      <c r="D120" s="214" t="s">
        <v>180</v>
      </c>
      <c r="E120" s="215" t="s">
        <v>3989</v>
      </c>
      <c r="F120" s="216" t="s">
        <v>3990</v>
      </c>
      <c r="G120" s="217" t="s">
        <v>275</v>
      </c>
      <c r="H120" s="218">
        <v>50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185</v>
      </c>
      <c r="AT120" s="225" t="s">
        <v>180</v>
      </c>
      <c r="AU120" s="225" t="s">
        <v>81</v>
      </c>
      <c r="AY120" s="19" t="s">
        <v>178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185</v>
      </c>
      <c r="BM120" s="225" t="s">
        <v>547</v>
      </c>
    </row>
    <row r="121" s="2" customFormat="1" ht="16.5" customHeight="1">
      <c r="A121" s="40"/>
      <c r="B121" s="41"/>
      <c r="C121" s="214" t="s">
        <v>367</v>
      </c>
      <c r="D121" s="214" t="s">
        <v>180</v>
      </c>
      <c r="E121" s="215" t="s">
        <v>3991</v>
      </c>
      <c r="F121" s="216" t="s">
        <v>3992</v>
      </c>
      <c r="G121" s="217" t="s">
        <v>1882</v>
      </c>
      <c r="H121" s="218">
        <v>4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180</v>
      </c>
      <c r="AU121" s="225" t="s">
        <v>81</v>
      </c>
      <c r="AY121" s="19" t="s">
        <v>178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185</v>
      </c>
      <c r="BM121" s="225" t="s">
        <v>559</v>
      </c>
    </row>
    <row r="122" s="2" customFormat="1" ht="16.5" customHeight="1">
      <c r="A122" s="40"/>
      <c r="B122" s="41"/>
      <c r="C122" s="214" t="s">
        <v>372</v>
      </c>
      <c r="D122" s="214" t="s">
        <v>180</v>
      </c>
      <c r="E122" s="215" t="s">
        <v>3993</v>
      </c>
      <c r="F122" s="216" t="s">
        <v>3994</v>
      </c>
      <c r="G122" s="217" t="s">
        <v>275</v>
      </c>
      <c r="H122" s="218">
        <v>150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185</v>
      </c>
      <c r="AT122" s="225" t="s">
        <v>180</v>
      </c>
      <c r="AU122" s="225" t="s">
        <v>81</v>
      </c>
      <c r="AY122" s="19" t="s">
        <v>178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185</v>
      </c>
      <c r="BM122" s="225" t="s">
        <v>571</v>
      </c>
    </row>
    <row r="123" s="2" customFormat="1" ht="16.5" customHeight="1">
      <c r="A123" s="40"/>
      <c r="B123" s="41"/>
      <c r="C123" s="214" t="s">
        <v>378</v>
      </c>
      <c r="D123" s="214" t="s">
        <v>180</v>
      </c>
      <c r="E123" s="215" t="s">
        <v>3995</v>
      </c>
      <c r="F123" s="216" t="s">
        <v>3996</v>
      </c>
      <c r="G123" s="217" t="s">
        <v>1882</v>
      </c>
      <c r="H123" s="218">
        <v>30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185</v>
      </c>
      <c r="AT123" s="225" t="s">
        <v>180</v>
      </c>
      <c r="AU123" s="225" t="s">
        <v>81</v>
      </c>
      <c r="AY123" s="19" t="s">
        <v>178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185</v>
      </c>
      <c r="BM123" s="225" t="s">
        <v>585</v>
      </c>
    </row>
    <row r="124" s="2" customFormat="1" ht="16.5" customHeight="1">
      <c r="A124" s="40"/>
      <c r="B124" s="41"/>
      <c r="C124" s="214" t="s">
        <v>384</v>
      </c>
      <c r="D124" s="214" t="s">
        <v>180</v>
      </c>
      <c r="E124" s="215" t="s">
        <v>3997</v>
      </c>
      <c r="F124" s="216" t="s">
        <v>3998</v>
      </c>
      <c r="G124" s="217" t="s">
        <v>1882</v>
      </c>
      <c r="H124" s="218">
        <v>1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185</v>
      </c>
      <c r="AT124" s="225" t="s">
        <v>180</v>
      </c>
      <c r="AU124" s="225" t="s">
        <v>81</v>
      </c>
      <c r="AY124" s="19" t="s">
        <v>178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185</v>
      </c>
      <c r="BM124" s="225" t="s">
        <v>600</v>
      </c>
    </row>
    <row r="125" s="2" customFormat="1" ht="16.5" customHeight="1">
      <c r="A125" s="40"/>
      <c r="B125" s="41"/>
      <c r="C125" s="214" t="s">
        <v>390</v>
      </c>
      <c r="D125" s="214" t="s">
        <v>180</v>
      </c>
      <c r="E125" s="215" t="s">
        <v>3999</v>
      </c>
      <c r="F125" s="216" t="s">
        <v>4000</v>
      </c>
      <c r="G125" s="217" t="s">
        <v>4001</v>
      </c>
      <c r="H125" s="218">
        <v>1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185</v>
      </c>
      <c r="AT125" s="225" t="s">
        <v>180</v>
      </c>
      <c r="AU125" s="225" t="s">
        <v>81</v>
      </c>
      <c r="AY125" s="19" t="s">
        <v>178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185</v>
      </c>
      <c r="BM125" s="225" t="s">
        <v>613</v>
      </c>
    </row>
    <row r="126" s="2" customFormat="1" ht="16.5" customHeight="1">
      <c r="A126" s="40"/>
      <c r="B126" s="41"/>
      <c r="C126" s="214" t="s">
        <v>396</v>
      </c>
      <c r="D126" s="214" t="s">
        <v>180</v>
      </c>
      <c r="E126" s="215" t="s">
        <v>4002</v>
      </c>
      <c r="F126" s="216" t="s">
        <v>4003</v>
      </c>
      <c r="G126" s="217" t="s">
        <v>1882</v>
      </c>
      <c r="H126" s="218">
        <v>6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185</v>
      </c>
      <c r="AT126" s="225" t="s">
        <v>180</v>
      </c>
      <c r="AU126" s="225" t="s">
        <v>81</v>
      </c>
      <c r="AY126" s="19" t="s">
        <v>178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185</v>
      </c>
      <c r="BM126" s="225" t="s">
        <v>625</v>
      </c>
    </row>
    <row r="127" s="2" customFormat="1" ht="16.5" customHeight="1">
      <c r="A127" s="40"/>
      <c r="B127" s="41"/>
      <c r="C127" s="214" t="s">
        <v>401</v>
      </c>
      <c r="D127" s="214" t="s">
        <v>180</v>
      </c>
      <c r="E127" s="215" t="s">
        <v>4004</v>
      </c>
      <c r="F127" s="216" t="s">
        <v>4005</v>
      </c>
      <c r="G127" s="217" t="s">
        <v>275</v>
      </c>
      <c r="H127" s="218">
        <v>100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185</v>
      </c>
      <c r="AT127" s="225" t="s">
        <v>180</v>
      </c>
      <c r="AU127" s="225" t="s">
        <v>81</v>
      </c>
      <c r="AY127" s="19" t="s">
        <v>178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185</v>
      </c>
      <c r="BM127" s="225" t="s">
        <v>636</v>
      </c>
    </row>
    <row r="128" s="2" customFormat="1" ht="16.5" customHeight="1">
      <c r="A128" s="40"/>
      <c r="B128" s="41"/>
      <c r="C128" s="214" t="s">
        <v>407</v>
      </c>
      <c r="D128" s="214" t="s">
        <v>180</v>
      </c>
      <c r="E128" s="215" t="s">
        <v>4006</v>
      </c>
      <c r="F128" s="216" t="s">
        <v>4007</v>
      </c>
      <c r="G128" s="217" t="s">
        <v>4001</v>
      </c>
      <c r="H128" s="218">
        <v>1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185</v>
      </c>
      <c r="AT128" s="225" t="s">
        <v>180</v>
      </c>
      <c r="AU128" s="225" t="s">
        <v>81</v>
      </c>
      <c r="AY128" s="19" t="s">
        <v>178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185</v>
      </c>
      <c r="BM128" s="225" t="s">
        <v>650</v>
      </c>
    </row>
    <row r="129" s="2" customFormat="1" ht="16.5" customHeight="1">
      <c r="A129" s="40"/>
      <c r="B129" s="41"/>
      <c r="C129" s="214" t="s">
        <v>415</v>
      </c>
      <c r="D129" s="214" t="s">
        <v>180</v>
      </c>
      <c r="E129" s="215" t="s">
        <v>4008</v>
      </c>
      <c r="F129" s="216" t="s">
        <v>4009</v>
      </c>
      <c r="G129" s="217" t="s">
        <v>4001</v>
      </c>
      <c r="H129" s="218">
        <v>1</v>
      </c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185</v>
      </c>
      <c r="AT129" s="225" t="s">
        <v>180</v>
      </c>
      <c r="AU129" s="225" t="s">
        <v>81</v>
      </c>
      <c r="AY129" s="19" t="s">
        <v>178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185</v>
      </c>
      <c r="BM129" s="225" t="s">
        <v>664</v>
      </c>
    </row>
    <row r="130" s="2" customFormat="1" ht="16.5" customHeight="1">
      <c r="A130" s="40"/>
      <c r="B130" s="41"/>
      <c r="C130" s="214" t="s">
        <v>423</v>
      </c>
      <c r="D130" s="214" t="s">
        <v>180</v>
      </c>
      <c r="E130" s="215" t="s">
        <v>4010</v>
      </c>
      <c r="F130" s="216" t="s">
        <v>4011</v>
      </c>
      <c r="G130" s="217" t="s">
        <v>4001</v>
      </c>
      <c r="H130" s="218">
        <v>1</v>
      </c>
      <c r="I130" s="219"/>
      <c r="J130" s="220">
        <f>ROUND(I130*H130,2)</f>
        <v>0</v>
      </c>
      <c r="K130" s="216" t="s">
        <v>19</v>
      </c>
      <c r="L130" s="46"/>
      <c r="M130" s="280" t="s">
        <v>19</v>
      </c>
      <c r="N130" s="281" t="s">
        <v>42</v>
      </c>
      <c r="O130" s="278"/>
      <c r="P130" s="282">
        <f>O130*H130</f>
        <v>0</v>
      </c>
      <c r="Q130" s="282">
        <v>0</v>
      </c>
      <c r="R130" s="282">
        <f>Q130*H130</f>
        <v>0</v>
      </c>
      <c r="S130" s="282">
        <v>0</v>
      </c>
      <c r="T130" s="28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185</v>
      </c>
      <c r="AT130" s="225" t="s">
        <v>180</v>
      </c>
      <c r="AU130" s="225" t="s">
        <v>81</v>
      </c>
      <c r="AY130" s="19" t="s">
        <v>178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185</v>
      </c>
      <c r="BM130" s="225" t="s">
        <v>675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lAqbrowYAhbHpewO4rkDPg1HfjIKBv1LgT/dyzCCpk3j8WdbfstnJdDx7hhHbczUApNiQ8k2g4sz00zdd2kPWw==" hashValue="OUr6ujrUHiObxt9z3DOLVay24DC7XG2ZreXLXeSfc6SZ/7+Vt7zUCqpa2EyaGC9ciGAivg+oK9qhuEqPsL45ww==" algorithmName="SHA-512" password="C75F"/>
  <autoFilter ref="C86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4012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ROUND((SUM(BE87:BE115)),  2)</f>
        <v>0</v>
      </c>
      <c r="G35" s="40"/>
      <c r="H35" s="40"/>
      <c r="I35" s="159">
        <v>0.20999999999999999</v>
      </c>
      <c r="J35" s="158">
        <f>ROUND(((SUM(BE87:BE115))*I35),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ROUND((SUM(BF87:BF115)),  2)</f>
        <v>0</v>
      </c>
      <c r="G36" s="40"/>
      <c r="H36" s="40"/>
      <c r="I36" s="159">
        <v>0.12</v>
      </c>
      <c r="J36" s="158">
        <f>ROUND(((SUM(BF87:BF115))*I36),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ROUND((SUM(BG87:BG115)),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ROUND((SUM(BH87:BH115)),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ROUND((SUM(BI87:BI115)),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2 - PZTS - Poplachový zabezpečovací a tísňový systém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2 - PZTS - Poplachový zabezpečovací a tísňový systém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SUM(P90:P115)</f>
        <v>0</v>
      </c>
      <c r="Q89" s="206"/>
      <c r="R89" s="207">
        <f>SUM(R90:R115)</f>
        <v>0</v>
      </c>
      <c r="S89" s="206"/>
      <c r="T89" s="208">
        <f>SUM(T90:T115)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SUM(BK90:BK115)</f>
        <v>0</v>
      </c>
    </row>
    <row r="90" s="2" customFormat="1" ht="55.5" customHeight="1">
      <c r="A90" s="40"/>
      <c r="B90" s="41"/>
      <c r="C90" s="214" t="s">
        <v>79</v>
      </c>
      <c r="D90" s="214" t="s">
        <v>180</v>
      </c>
      <c r="E90" s="215" t="s">
        <v>4013</v>
      </c>
      <c r="F90" s="216" t="s">
        <v>4014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4015</v>
      </c>
      <c r="F91" s="216" t="s">
        <v>4016</v>
      </c>
      <c r="G91" s="217" t="s">
        <v>1882</v>
      </c>
      <c r="H91" s="218">
        <v>5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4017</v>
      </c>
      <c r="F92" s="216" t="s">
        <v>4018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4019</v>
      </c>
      <c r="F93" s="216" t="s">
        <v>4020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4021</v>
      </c>
      <c r="F94" s="216" t="s">
        <v>4022</v>
      </c>
      <c r="G94" s="217" t="s">
        <v>1882</v>
      </c>
      <c r="H94" s="218">
        <v>10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4023</v>
      </c>
      <c r="F95" s="216" t="s">
        <v>4024</v>
      </c>
      <c r="G95" s="217" t="s">
        <v>1882</v>
      </c>
      <c r="H95" s="218">
        <v>2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4025</v>
      </c>
      <c r="F96" s="216" t="s">
        <v>4026</v>
      </c>
      <c r="G96" s="217" t="s">
        <v>1882</v>
      </c>
      <c r="H96" s="218">
        <v>10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4027</v>
      </c>
      <c r="F97" s="216" t="s">
        <v>4028</v>
      </c>
      <c r="G97" s="217" t="s">
        <v>1882</v>
      </c>
      <c r="H97" s="218">
        <v>11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4029</v>
      </c>
      <c r="F98" s="216" t="s">
        <v>4030</v>
      </c>
      <c r="G98" s="217" t="s">
        <v>1882</v>
      </c>
      <c r="H98" s="218">
        <v>7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4031</v>
      </c>
      <c r="F99" s="216" t="s">
        <v>4032</v>
      </c>
      <c r="G99" s="217" t="s">
        <v>1882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4033</v>
      </c>
      <c r="F100" s="216" t="s">
        <v>4034</v>
      </c>
      <c r="G100" s="217" t="s">
        <v>1882</v>
      </c>
      <c r="H100" s="218">
        <v>9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4035</v>
      </c>
      <c r="F101" s="216" t="s">
        <v>4036</v>
      </c>
      <c r="G101" s="217" t="s">
        <v>1882</v>
      </c>
      <c r="H101" s="218">
        <v>7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4037</v>
      </c>
      <c r="F102" s="216" t="s">
        <v>4038</v>
      </c>
      <c r="G102" s="217" t="s">
        <v>1882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4039</v>
      </c>
      <c r="F103" s="216" t="s">
        <v>4040</v>
      </c>
      <c r="G103" s="217" t="s">
        <v>275</v>
      </c>
      <c r="H103" s="218">
        <v>130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4041</v>
      </c>
      <c r="F104" s="216" t="s">
        <v>4042</v>
      </c>
      <c r="G104" s="217" t="s">
        <v>275</v>
      </c>
      <c r="H104" s="218">
        <v>100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4043</v>
      </c>
      <c r="F105" s="216" t="s">
        <v>4044</v>
      </c>
      <c r="G105" s="217" t="s">
        <v>275</v>
      </c>
      <c r="H105" s="218">
        <v>50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16.5" customHeight="1">
      <c r="A106" s="40"/>
      <c r="B106" s="41"/>
      <c r="C106" s="214" t="s">
        <v>279</v>
      </c>
      <c r="D106" s="214" t="s">
        <v>180</v>
      </c>
      <c r="E106" s="215" t="s">
        <v>4045</v>
      </c>
      <c r="F106" s="216" t="s">
        <v>4046</v>
      </c>
      <c r="G106" s="217" t="s">
        <v>275</v>
      </c>
      <c r="H106" s="218">
        <v>50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81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378</v>
      </c>
    </row>
    <row r="107" s="2" customFormat="1" ht="16.5" customHeight="1">
      <c r="A107" s="40"/>
      <c r="B107" s="41"/>
      <c r="C107" s="214" t="s">
        <v>285</v>
      </c>
      <c r="D107" s="214" t="s">
        <v>180</v>
      </c>
      <c r="E107" s="215" t="s">
        <v>4047</v>
      </c>
      <c r="F107" s="216" t="s">
        <v>4048</v>
      </c>
      <c r="G107" s="217" t="s">
        <v>1882</v>
      </c>
      <c r="H107" s="218">
        <v>10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390</v>
      </c>
    </row>
    <row r="108" s="2" customFormat="1" ht="16.5" customHeight="1">
      <c r="A108" s="40"/>
      <c r="B108" s="41"/>
      <c r="C108" s="214" t="s">
        <v>291</v>
      </c>
      <c r="D108" s="214" t="s">
        <v>180</v>
      </c>
      <c r="E108" s="215" t="s">
        <v>4049</v>
      </c>
      <c r="F108" s="216" t="s">
        <v>4050</v>
      </c>
      <c r="G108" s="217" t="s">
        <v>275</v>
      </c>
      <c r="H108" s="218">
        <v>20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185</v>
      </c>
      <c r="AT108" s="225" t="s">
        <v>180</v>
      </c>
      <c r="AU108" s="225" t="s">
        <v>81</v>
      </c>
      <c r="AY108" s="19" t="s">
        <v>178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185</v>
      </c>
      <c r="BM108" s="225" t="s">
        <v>401</v>
      </c>
    </row>
    <row r="109" s="2" customFormat="1" ht="16.5" customHeight="1">
      <c r="A109" s="40"/>
      <c r="B109" s="41"/>
      <c r="C109" s="214" t="s">
        <v>297</v>
      </c>
      <c r="D109" s="214" t="s">
        <v>180</v>
      </c>
      <c r="E109" s="215" t="s">
        <v>4051</v>
      </c>
      <c r="F109" s="216" t="s">
        <v>4052</v>
      </c>
      <c r="G109" s="217" t="s">
        <v>4001</v>
      </c>
      <c r="H109" s="218">
        <v>1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185</v>
      </c>
      <c r="AT109" s="225" t="s">
        <v>180</v>
      </c>
      <c r="AU109" s="225" t="s">
        <v>81</v>
      </c>
      <c r="AY109" s="19" t="s">
        <v>178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185</v>
      </c>
      <c r="BM109" s="225" t="s">
        <v>415</v>
      </c>
    </row>
    <row r="110" s="2" customFormat="1" ht="16.5" customHeight="1">
      <c r="A110" s="40"/>
      <c r="B110" s="41"/>
      <c r="C110" s="214" t="s">
        <v>7</v>
      </c>
      <c r="D110" s="214" t="s">
        <v>180</v>
      </c>
      <c r="E110" s="215" t="s">
        <v>4053</v>
      </c>
      <c r="F110" s="216" t="s">
        <v>4054</v>
      </c>
      <c r="G110" s="217" t="s">
        <v>4001</v>
      </c>
      <c r="H110" s="218">
        <v>1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185</v>
      </c>
      <c r="AT110" s="225" t="s">
        <v>180</v>
      </c>
      <c r="AU110" s="225" t="s">
        <v>81</v>
      </c>
      <c r="AY110" s="19" t="s">
        <v>178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185</v>
      </c>
      <c r="BM110" s="225" t="s">
        <v>429</v>
      </c>
    </row>
    <row r="111" s="2" customFormat="1" ht="16.5" customHeight="1">
      <c r="A111" s="40"/>
      <c r="B111" s="41"/>
      <c r="C111" s="214" t="s">
        <v>304</v>
      </c>
      <c r="D111" s="214" t="s">
        <v>180</v>
      </c>
      <c r="E111" s="215" t="s">
        <v>4004</v>
      </c>
      <c r="F111" s="216" t="s">
        <v>4005</v>
      </c>
      <c r="G111" s="217" t="s">
        <v>275</v>
      </c>
      <c r="H111" s="218">
        <v>150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185</v>
      </c>
      <c r="AT111" s="225" t="s">
        <v>180</v>
      </c>
      <c r="AU111" s="225" t="s">
        <v>81</v>
      </c>
      <c r="AY111" s="19" t="s">
        <v>178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185</v>
      </c>
      <c r="BM111" s="225" t="s">
        <v>444</v>
      </c>
    </row>
    <row r="112" s="2" customFormat="1" ht="16.5" customHeight="1">
      <c r="A112" s="40"/>
      <c r="B112" s="41"/>
      <c r="C112" s="214" t="s">
        <v>310</v>
      </c>
      <c r="D112" s="214" t="s">
        <v>180</v>
      </c>
      <c r="E112" s="215" t="s">
        <v>4055</v>
      </c>
      <c r="F112" s="216" t="s">
        <v>4056</v>
      </c>
      <c r="G112" s="217" t="s">
        <v>1882</v>
      </c>
      <c r="H112" s="218">
        <v>1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185</v>
      </c>
      <c r="AT112" s="225" t="s">
        <v>180</v>
      </c>
      <c r="AU112" s="225" t="s">
        <v>81</v>
      </c>
      <c r="AY112" s="19" t="s">
        <v>178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185</v>
      </c>
      <c r="BM112" s="225" t="s">
        <v>455</v>
      </c>
    </row>
    <row r="113" s="2" customFormat="1" ht="16.5" customHeight="1">
      <c r="A113" s="40"/>
      <c r="B113" s="41"/>
      <c r="C113" s="214" t="s">
        <v>316</v>
      </c>
      <c r="D113" s="214" t="s">
        <v>180</v>
      </c>
      <c r="E113" s="215" t="s">
        <v>4057</v>
      </c>
      <c r="F113" s="216" t="s">
        <v>4007</v>
      </c>
      <c r="G113" s="217" t="s">
        <v>4001</v>
      </c>
      <c r="H113" s="218">
        <v>1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185</v>
      </c>
      <c r="AT113" s="225" t="s">
        <v>180</v>
      </c>
      <c r="AU113" s="225" t="s">
        <v>81</v>
      </c>
      <c r="AY113" s="19" t="s">
        <v>178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185</v>
      </c>
      <c r="BM113" s="225" t="s">
        <v>465</v>
      </c>
    </row>
    <row r="114" s="2" customFormat="1" ht="16.5" customHeight="1">
      <c r="A114" s="40"/>
      <c r="B114" s="41"/>
      <c r="C114" s="214" t="s">
        <v>321</v>
      </c>
      <c r="D114" s="214" t="s">
        <v>180</v>
      </c>
      <c r="E114" s="215" t="s">
        <v>4058</v>
      </c>
      <c r="F114" s="216" t="s">
        <v>4009</v>
      </c>
      <c r="G114" s="217" t="s">
        <v>4001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185</v>
      </c>
      <c r="AT114" s="225" t="s">
        <v>180</v>
      </c>
      <c r="AU114" s="225" t="s">
        <v>81</v>
      </c>
      <c r="AY114" s="19" t="s">
        <v>178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185</v>
      </c>
      <c r="BM114" s="225" t="s">
        <v>481</v>
      </c>
    </row>
    <row r="115" s="2" customFormat="1" ht="16.5" customHeight="1">
      <c r="A115" s="40"/>
      <c r="B115" s="41"/>
      <c r="C115" s="214" t="s">
        <v>328</v>
      </c>
      <c r="D115" s="214" t="s">
        <v>180</v>
      </c>
      <c r="E115" s="215" t="s">
        <v>4059</v>
      </c>
      <c r="F115" s="216" t="s">
        <v>4011</v>
      </c>
      <c r="G115" s="217" t="s">
        <v>4001</v>
      </c>
      <c r="H115" s="218">
        <v>1</v>
      </c>
      <c r="I115" s="219"/>
      <c r="J115" s="220">
        <f>ROUND(I115*H115,2)</f>
        <v>0</v>
      </c>
      <c r="K115" s="216" t="s">
        <v>19</v>
      </c>
      <c r="L115" s="46"/>
      <c r="M115" s="280" t="s">
        <v>19</v>
      </c>
      <c r="N115" s="281" t="s">
        <v>42</v>
      </c>
      <c r="O115" s="278"/>
      <c r="P115" s="282">
        <f>O115*H115</f>
        <v>0</v>
      </c>
      <c r="Q115" s="282">
        <v>0</v>
      </c>
      <c r="R115" s="282">
        <f>Q115*H115</f>
        <v>0</v>
      </c>
      <c r="S115" s="282">
        <v>0</v>
      </c>
      <c r="T115" s="283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185</v>
      </c>
      <c r="AT115" s="225" t="s">
        <v>180</v>
      </c>
      <c r="AU115" s="225" t="s">
        <v>81</v>
      </c>
      <c r="AY115" s="19" t="s">
        <v>178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185</v>
      </c>
      <c r="BM115" s="225" t="s">
        <v>492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nALc5rqjAfpcGL9BNoPDjFacQ1rqMPSqMhF81YMQjVuElgRKBRjD7zDZCxkIWXuZJc0aShBSZav+ofOw8mDujw==" hashValue="8n9wU9KjCqDMCkyIItmYib0I2q9d1PgTWv+eBn2i47uwsjcDLFbm47YuGN9fR7whWOWEjy0z435TE59OHDKHpg==" algorithmName="SHA-512" password="C75F"/>
  <autoFilter ref="C86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131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Nová budova pečovatelské služby FCHL</v>
      </c>
      <c r="F7" s="144"/>
      <c r="G7" s="144"/>
      <c r="H7" s="144"/>
      <c r="L7" s="22"/>
    </row>
    <row r="8" s="1" customFormat="1" ht="12" customHeight="1">
      <c r="B8" s="22"/>
      <c r="D8" s="144" t="s">
        <v>132</v>
      </c>
      <c r="L8" s="22"/>
    </row>
    <row r="9" s="2" customFormat="1" ht="16.5" customHeight="1">
      <c r="A9" s="40"/>
      <c r="B9" s="46"/>
      <c r="C9" s="40"/>
      <c r="D9" s="40"/>
      <c r="E9" s="145" t="s">
        <v>3923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4060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27</v>
      </c>
      <c r="G14" s="40"/>
      <c r="H14" s="40"/>
      <c r="I14" s="144" t="s">
        <v>23</v>
      </c>
      <c r="J14" s="148" t="str">
        <f>'Rekapitulace stavby'!AN8</f>
        <v>11. 12. 2023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Fplan projekty a stavby s. r. 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ROUND((SUM(BE87:BE107)),  2)</f>
        <v>0</v>
      </c>
      <c r="G35" s="40"/>
      <c r="H35" s="40"/>
      <c r="I35" s="159">
        <v>0.20999999999999999</v>
      </c>
      <c r="J35" s="158">
        <f>ROUND(((SUM(BE87:BE107))*I35),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ROUND((SUM(BF87:BF107)),  2)</f>
        <v>0</v>
      </c>
      <c r="G36" s="40"/>
      <c r="H36" s="40"/>
      <c r="I36" s="159">
        <v>0.12</v>
      </c>
      <c r="J36" s="158">
        <f>ROUND(((SUM(BF87:BF107))*I36),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ROUND((SUM(BH87:BH107)),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Nová budova pečovatelské služby FCHL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132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3923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3 - DT - Domácí telefon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11. 12. 2023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Fplan projekty a stavby s. r. 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135</v>
      </c>
      <c r="D61" s="173"/>
      <c r="E61" s="173"/>
      <c r="F61" s="173"/>
      <c r="G61" s="173"/>
      <c r="H61" s="173"/>
      <c r="I61" s="173"/>
      <c r="J61" s="174" t="s">
        <v>136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137</v>
      </c>
    </row>
    <row r="64" s="9" customFormat="1" ht="24.96" customHeight="1">
      <c r="A64" s="9"/>
      <c r="B64" s="176"/>
      <c r="C64" s="177"/>
      <c r="D64" s="178" t="s">
        <v>148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Nová budova pečovatelské služby FCHL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132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3923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3924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3 - DT - Domácí telefon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11. 12. 2023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31</v>
      </c>
      <c r="J83" s="38" t="str">
        <f>E23</f>
        <v>Fplan projekty a stavby s. r. 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164</v>
      </c>
      <c r="D86" s="190" t="s">
        <v>56</v>
      </c>
      <c r="E86" s="190" t="s">
        <v>52</v>
      </c>
      <c r="F86" s="190" t="s">
        <v>53</v>
      </c>
      <c r="G86" s="190" t="s">
        <v>165</v>
      </c>
      <c r="H86" s="190" t="s">
        <v>166</v>
      </c>
      <c r="I86" s="190" t="s">
        <v>167</v>
      </c>
      <c r="J86" s="190" t="s">
        <v>136</v>
      </c>
      <c r="K86" s="191" t="s">
        <v>168</v>
      </c>
      <c r="L86" s="192"/>
      <c r="M86" s="94" t="s">
        <v>19</v>
      </c>
      <c r="N86" s="95" t="s">
        <v>41</v>
      </c>
      <c r="O86" s="95" t="s">
        <v>169</v>
      </c>
      <c r="P86" s="95" t="s">
        <v>170</v>
      </c>
      <c r="Q86" s="95" t="s">
        <v>171</v>
      </c>
      <c r="R86" s="95" t="s">
        <v>172</v>
      </c>
      <c r="S86" s="95" t="s">
        <v>173</v>
      </c>
      <c r="T86" s="96" t="s">
        <v>174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175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137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1216</v>
      </c>
      <c r="F88" s="201" t="s">
        <v>1217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70</v>
      </c>
      <c r="AU88" s="210" t="s">
        <v>71</v>
      </c>
      <c r="AY88" s="209" t="s">
        <v>178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3927</v>
      </c>
      <c r="F89" s="212" t="s">
        <v>3928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SUM(P90:P107)</f>
        <v>0</v>
      </c>
      <c r="Q89" s="206"/>
      <c r="R89" s="207">
        <f>SUM(R90:R107)</f>
        <v>0</v>
      </c>
      <c r="S89" s="206"/>
      <c r="T89" s="208">
        <f>SUM(T90:T107)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70</v>
      </c>
      <c r="AU89" s="210" t="s">
        <v>79</v>
      </c>
      <c r="AY89" s="209" t="s">
        <v>178</v>
      </c>
      <c r="BK89" s="211">
        <f>SUM(BK90:BK107)</f>
        <v>0</v>
      </c>
    </row>
    <row r="90" s="2" customFormat="1" ht="16.5" customHeight="1">
      <c r="A90" s="40"/>
      <c r="B90" s="41"/>
      <c r="C90" s="214" t="s">
        <v>79</v>
      </c>
      <c r="D90" s="214" t="s">
        <v>180</v>
      </c>
      <c r="E90" s="215" t="s">
        <v>4061</v>
      </c>
      <c r="F90" s="216" t="s">
        <v>4062</v>
      </c>
      <c r="G90" s="217" t="s">
        <v>1882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185</v>
      </c>
      <c r="AT90" s="225" t="s">
        <v>180</v>
      </c>
      <c r="AU90" s="225" t="s">
        <v>81</v>
      </c>
      <c r="AY90" s="19" t="s">
        <v>178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185</v>
      </c>
      <c r="BM90" s="225" t="s">
        <v>81</v>
      </c>
    </row>
    <row r="91" s="2" customFormat="1" ht="16.5" customHeight="1">
      <c r="A91" s="40"/>
      <c r="B91" s="41"/>
      <c r="C91" s="214" t="s">
        <v>81</v>
      </c>
      <c r="D91" s="214" t="s">
        <v>180</v>
      </c>
      <c r="E91" s="215" t="s">
        <v>4063</v>
      </c>
      <c r="F91" s="216" t="s">
        <v>4064</v>
      </c>
      <c r="G91" s="217" t="s">
        <v>1882</v>
      </c>
      <c r="H91" s="218">
        <v>1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185</v>
      </c>
      <c r="AT91" s="225" t="s">
        <v>180</v>
      </c>
      <c r="AU91" s="225" t="s">
        <v>81</v>
      </c>
      <c r="AY91" s="19" t="s">
        <v>178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185</v>
      </c>
      <c r="BM91" s="225" t="s">
        <v>185</v>
      </c>
    </row>
    <row r="92" s="2" customFormat="1" ht="16.5" customHeight="1">
      <c r="A92" s="40"/>
      <c r="B92" s="41"/>
      <c r="C92" s="214" t="s">
        <v>197</v>
      </c>
      <c r="D92" s="214" t="s">
        <v>180</v>
      </c>
      <c r="E92" s="215" t="s">
        <v>4065</v>
      </c>
      <c r="F92" s="216" t="s">
        <v>4066</v>
      </c>
      <c r="G92" s="217" t="s">
        <v>1882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185</v>
      </c>
      <c r="AT92" s="225" t="s">
        <v>180</v>
      </c>
      <c r="AU92" s="225" t="s">
        <v>81</v>
      </c>
      <c r="AY92" s="19" t="s">
        <v>178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185</v>
      </c>
      <c r="BM92" s="225" t="s">
        <v>222</v>
      </c>
    </row>
    <row r="93" s="2" customFormat="1" ht="16.5" customHeight="1">
      <c r="A93" s="40"/>
      <c r="B93" s="41"/>
      <c r="C93" s="214" t="s">
        <v>185</v>
      </c>
      <c r="D93" s="214" t="s">
        <v>180</v>
      </c>
      <c r="E93" s="215" t="s">
        <v>4067</v>
      </c>
      <c r="F93" s="216" t="s">
        <v>4068</v>
      </c>
      <c r="G93" s="217" t="s">
        <v>1882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185</v>
      </c>
      <c r="AT93" s="225" t="s">
        <v>180</v>
      </c>
      <c r="AU93" s="225" t="s">
        <v>81</v>
      </c>
      <c r="AY93" s="19" t="s">
        <v>178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185</v>
      </c>
      <c r="BM93" s="225" t="s">
        <v>232</v>
      </c>
    </row>
    <row r="94" s="2" customFormat="1" ht="16.5" customHeight="1">
      <c r="A94" s="40"/>
      <c r="B94" s="41"/>
      <c r="C94" s="214" t="s">
        <v>215</v>
      </c>
      <c r="D94" s="214" t="s">
        <v>180</v>
      </c>
      <c r="E94" s="215" t="s">
        <v>4069</v>
      </c>
      <c r="F94" s="216" t="s">
        <v>4070</v>
      </c>
      <c r="G94" s="217" t="s">
        <v>1882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185</v>
      </c>
      <c r="AT94" s="225" t="s">
        <v>180</v>
      </c>
      <c r="AU94" s="225" t="s">
        <v>81</v>
      </c>
      <c r="AY94" s="19" t="s">
        <v>178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185</v>
      </c>
      <c r="BM94" s="225" t="s">
        <v>246</v>
      </c>
    </row>
    <row r="95" s="2" customFormat="1" ht="16.5" customHeight="1">
      <c r="A95" s="40"/>
      <c r="B95" s="41"/>
      <c r="C95" s="214" t="s">
        <v>222</v>
      </c>
      <c r="D95" s="214" t="s">
        <v>180</v>
      </c>
      <c r="E95" s="215" t="s">
        <v>4071</v>
      </c>
      <c r="F95" s="216" t="s">
        <v>4072</v>
      </c>
      <c r="G95" s="217" t="s">
        <v>1882</v>
      </c>
      <c r="H95" s="218">
        <v>4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185</v>
      </c>
      <c r="AT95" s="225" t="s">
        <v>180</v>
      </c>
      <c r="AU95" s="225" t="s">
        <v>81</v>
      </c>
      <c r="AY95" s="19" t="s">
        <v>178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185</v>
      </c>
      <c r="BM95" s="225" t="s">
        <v>8</v>
      </c>
    </row>
    <row r="96" s="2" customFormat="1" ht="16.5" customHeight="1">
      <c r="A96" s="40"/>
      <c r="B96" s="41"/>
      <c r="C96" s="214" t="s">
        <v>230</v>
      </c>
      <c r="D96" s="214" t="s">
        <v>180</v>
      </c>
      <c r="E96" s="215" t="s">
        <v>4073</v>
      </c>
      <c r="F96" s="216" t="s">
        <v>4074</v>
      </c>
      <c r="G96" s="217" t="s">
        <v>1882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185</v>
      </c>
      <c r="AT96" s="225" t="s">
        <v>180</v>
      </c>
      <c r="AU96" s="225" t="s">
        <v>81</v>
      </c>
      <c r="AY96" s="19" t="s">
        <v>178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185</v>
      </c>
      <c r="BM96" s="225" t="s">
        <v>261</v>
      </c>
    </row>
    <row r="97" s="2" customFormat="1" ht="16.5" customHeight="1">
      <c r="A97" s="40"/>
      <c r="B97" s="41"/>
      <c r="C97" s="214" t="s">
        <v>232</v>
      </c>
      <c r="D97" s="214" t="s">
        <v>180</v>
      </c>
      <c r="E97" s="215" t="s">
        <v>4075</v>
      </c>
      <c r="F97" s="216" t="s">
        <v>4076</v>
      </c>
      <c r="G97" s="217" t="s">
        <v>1882</v>
      </c>
      <c r="H97" s="218">
        <v>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185</v>
      </c>
      <c r="AT97" s="225" t="s">
        <v>180</v>
      </c>
      <c r="AU97" s="225" t="s">
        <v>81</v>
      </c>
      <c r="AY97" s="19" t="s">
        <v>178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185</v>
      </c>
      <c r="BM97" s="225" t="s">
        <v>272</v>
      </c>
    </row>
    <row r="98" s="2" customFormat="1" ht="16.5" customHeight="1">
      <c r="A98" s="40"/>
      <c r="B98" s="41"/>
      <c r="C98" s="214" t="s">
        <v>238</v>
      </c>
      <c r="D98" s="214" t="s">
        <v>180</v>
      </c>
      <c r="E98" s="215" t="s">
        <v>4043</v>
      </c>
      <c r="F98" s="216" t="s">
        <v>4044</v>
      </c>
      <c r="G98" s="217" t="s">
        <v>275</v>
      </c>
      <c r="H98" s="218">
        <v>3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185</v>
      </c>
      <c r="AT98" s="225" t="s">
        <v>180</v>
      </c>
      <c r="AU98" s="225" t="s">
        <v>81</v>
      </c>
      <c r="AY98" s="19" t="s">
        <v>178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185</v>
      </c>
      <c r="BM98" s="225" t="s">
        <v>285</v>
      </c>
    </row>
    <row r="99" s="2" customFormat="1" ht="16.5" customHeight="1">
      <c r="A99" s="40"/>
      <c r="B99" s="41"/>
      <c r="C99" s="214" t="s">
        <v>246</v>
      </c>
      <c r="D99" s="214" t="s">
        <v>180</v>
      </c>
      <c r="E99" s="215" t="s">
        <v>4047</v>
      </c>
      <c r="F99" s="216" t="s">
        <v>4048</v>
      </c>
      <c r="G99" s="217" t="s">
        <v>1882</v>
      </c>
      <c r="H99" s="218">
        <v>2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185</v>
      </c>
      <c r="AT99" s="225" t="s">
        <v>180</v>
      </c>
      <c r="AU99" s="225" t="s">
        <v>81</v>
      </c>
      <c r="AY99" s="19" t="s">
        <v>178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185</v>
      </c>
      <c r="BM99" s="225" t="s">
        <v>297</v>
      </c>
    </row>
    <row r="100" s="2" customFormat="1" ht="16.5" customHeight="1">
      <c r="A100" s="40"/>
      <c r="B100" s="41"/>
      <c r="C100" s="214" t="s">
        <v>248</v>
      </c>
      <c r="D100" s="214" t="s">
        <v>180</v>
      </c>
      <c r="E100" s="215" t="s">
        <v>4049</v>
      </c>
      <c r="F100" s="216" t="s">
        <v>4050</v>
      </c>
      <c r="G100" s="217" t="s">
        <v>275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185</v>
      </c>
      <c r="AT100" s="225" t="s">
        <v>180</v>
      </c>
      <c r="AU100" s="225" t="s">
        <v>81</v>
      </c>
      <c r="AY100" s="19" t="s">
        <v>178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185</v>
      </c>
      <c r="BM100" s="225" t="s">
        <v>304</v>
      </c>
    </row>
    <row r="101" s="2" customFormat="1" ht="16.5" customHeight="1">
      <c r="A101" s="40"/>
      <c r="B101" s="41"/>
      <c r="C101" s="214" t="s">
        <v>8</v>
      </c>
      <c r="D101" s="214" t="s">
        <v>180</v>
      </c>
      <c r="E101" s="215" t="s">
        <v>4077</v>
      </c>
      <c r="F101" s="216" t="s">
        <v>4052</v>
      </c>
      <c r="G101" s="217" t="s">
        <v>4001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185</v>
      </c>
      <c r="AT101" s="225" t="s">
        <v>180</v>
      </c>
      <c r="AU101" s="225" t="s">
        <v>81</v>
      </c>
      <c r="AY101" s="19" t="s">
        <v>178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185</v>
      </c>
      <c r="BM101" s="225" t="s">
        <v>316</v>
      </c>
    </row>
    <row r="102" s="2" customFormat="1" ht="16.5" customHeight="1">
      <c r="A102" s="40"/>
      <c r="B102" s="41"/>
      <c r="C102" s="214" t="s">
        <v>259</v>
      </c>
      <c r="D102" s="214" t="s">
        <v>180</v>
      </c>
      <c r="E102" s="215" t="s">
        <v>4078</v>
      </c>
      <c r="F102" s="216" t="s">
        <v>4054</v>
      </c>
      <c r="G102" s="217" t="s">
        <v>4001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185</v>
      </c>
      <c r="AT102" s="225" t="s">
        <v>180</v>
      </c>
      <c r="AU102" s="225" t="s">
        <v>81</v>
      </c>
      <c r="AY102" s="19" t="s">
        <v>178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185</v>
      </c>
      <c r="BM102" s="225" t="s">
        <v>328</v>
      </c>
    </row>
    <row r="103" s="2" customFormat="1" ht="16.5" customHeight="1">
      <c r="A103" s="40"/>
      <c r="B103" s="41"/>
      <c r="C103" s="214" t="s">
        <v>261</v>
      </c>
      <c r="D103" s="214" t="s">
        <v>180</v>
      </c>
      <c r="E103" s="215" t="s">
        <v>4004</v>
      </c>
      <c r="F103" s="216" t="s">
        <v>4005</v>
      </c>
      <c r="G103" s="217" t="s">
        <v>275</v>
      </c>
      <c r="H103" s="218">
        <v>5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185</v>
      </c>
      <c r="AT103" s="225" t="s">
        <v>180</v>
      </c>
      <c r="AU103" s="225" t="s">
        <v>81</v>
      </c>
      <c r="AY103" s="19" t="s">
        <v>178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185</v>
      </c>
      <c r="BM103" s="225" t="s">
        <v>343</v>
      </c>
    </row>
    <row r="104" s="2" customFormat="1" ht="16.5" customHeight="1">
      <c r="A104" s="40"/>
      <c r="B104" s="41"/>
      <c r="C104" s="214" t="s">
        <v>266</v>
      </c>
      <c r="D104" s="214" t="s">
        <v>180</v>
      </c>
      <c r="E104" s="215" t="s">
        <v>4079</v>
      </c>
      <c r="F104" s="216" t="s">
        <v>4056</v>
      </c>
      <c r="G104" s="217" t="s">
        <v>1882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185</v>
      </c>
      <c r="AT104" s="225" t="s">
        <v>180</v>
      </c>
      <c r="AU104" s="225" t="s">
        <v>81</v>
      </c>
      <c r="AY104" s="19" t="s">
        <v>178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185</v>
      </c>
      <c r="BM104" s="225" t="s">
        <v>356</v>
      </c>
    </row>
    <row r="105" s="2" customFormat="1" ht="16.5" customHeight="1">
      <c r="A105" s="40"/>
      <c r="B105" s="41"/>
      <c r="C105" s="214" t="s">
        <v>272</v>
      </c>
      <c r="D105" s="214" t="s">
        <v>180</v>
      </c>
      <c r="E105" s="215" t="s">
        <v>4080</v>
      </c>
      <c r="F105" s="216" t="s">
        <v>4007</v>
      </c>
      <c r="G105" s="217" t="s">
        <v>4001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185</v>
      </c>
      <c r="AT105" s="225" t="s">
        <v>180</v>
      </c>
      <c r="AU105" s="225" t="s">
        <v>81</v>
      </c>
      <c r="AY105" s="19" t="s">
        <v>178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185</v>
      </c>
      <c r="BM105" s="225" t="s">
        <v>367</v>
      </c>
    </row>
    <row r="106" s="2" customFormat="1" ht="16.5" customHeight="1">
      <c r="A106" s="40"/>
      <c r="B106" s="41"/>
      <c r="C106" s="214" t="s">
        <v>279</v>
      </c>
      <c r="D106" s="214" t="s">
        <v>180</v>
      </c>
      <c r="E106" s="215" t="s">
        <v>4081</v>
      </c>
      <c r="F106" s="216" t="s">
        <v>4009</v>
      </c>
      <c r="G106" s="217" t="s">
        <v>4001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185</v>
      </c>
      <c r="AT106" s="225" t="s">
        <v>180</v>
      </c>
      <c r="AU106" s="225" t="s">
        <v>81</v>
      </c>
      <c r="AY106" s="19" t="s">
        <v>178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185</v>
      </c>
      <c r="BM106" s="225" t="s">
        <v>378</v>
      </c>
    </row>
    <row r="107" s="2" customFormat="1" ht="16.5" customHeight="1">
      <c r="A107" s="40"/>
      <c r="B107" s="41"/>
      <c r="C107" s="214" t="s">
        <v>285</v>
      </c>
      <c r="D107" s="214" t="s">
        <v>180</v>
      </c>
      <c r="E107" s="215" t="s">
        <v>4082</v>
      </c>
      <c r="F107" s="216" t="s">
        <v>4011</v>
      </c>
      <c r="G107" s="217" t="s">
        <v>4001</v>
      </c>
      <c r="H107" s="218">
        <v>1</v>
      </c>
      <c r="I107" s="219"/>
      <c r="J107" s="220">
        <f>ROUND(I107*H107,2)</f>
        <v>0</v>
      </c>
      <c r="K107" s="216" t="s">
        <v>19</v>
      </c>
      <c r="L107" s="46"/>
      <c r="M107" s="280" t="s">
        <v>19</v>
      </c>
      <c r="N107" s="281" t="s">
        <v>42</v>
      </c>
      <c r="O107" s="278"/>
      <c r="P107" s="282">
        <f>O107*H107</f>
        <v>0</v>
      </c>
      <c r="Q107" s="282">
        <v>0</v>
      </c>
      <c r="R107" s="282">
        <f>Q107*H107</f>
        <v>0</v>
      </c>
      <c r="S107" s="282">
        <v>0</v>
      </c>
      <c r="T107" s="28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185</v>
      </c>
      <c r="AT107" s="225" t="s">
        <v>180</v>
      </c>
      <c r="AU107" s="225" t="s">
        <v>81</v>
      </c>
      <c r="AY107" s="19" t="s">
        <v>178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185</v>
      </c>
      <c r="BM107" s="225" t="s">
        <v>390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9wc7a0w2hwrftxgag0m/Q1Em+W5DCPvHo4GlQf/SA3ZTPjDZeqVmlJtWIJLZTtywCJU6JKf++Oz9GxjFt9Eo/A==" hashValue="JmMAkTLmga1ExVmTZfQWm81smZ7pTH+R0CHXgTo5y4DJl3UvfXOgy9y3ZLP3rrZ7A0fpUEl6AUjdN0GU3aQ8rA==" algorithmName="SHA-512" password="C75F"/>
  <autoFilter ref="C86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DESKTOP-C1VL16D\Josef Jílek</dc:creator>
  <cp:lastModifiedBy>DESKTOP-C1VL16D\Josef Jílek</cp:lastModifiedBy>
  <dcterms:created xsi:type="dcterms:W3CDTF">2024-05-23T14:27:20Z</dcterms:created>
  <dcterms:modified xsi:type="dcterms:W3CDTF">2024-05-23T14:27:39Z</dcterms:modified>
</cp:coreProperties>
</file>